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65" windowWidth="15120" windowHeight="7950" tabRatio="889" activeTab="13"/>
  </bookViews>
  <sheets>
    <sheet name="Содержание" sheetId="5" r:id="rId1"/>
    <sheet name="Форма 1.1" sheetId="2" r:id="rId2"/>
    <sheet name="Форма 1.2" sheetId="3" r:id="rId3"/>
    <sheet name="Форма 1.4" sheetId="22" r:id="rId4"/>
    <sheet name="Форма 3.1" sheetId="28" r:id="rId5"/>
    <sheet name="Форма 3.2" sheetId="29" r:id="rId6"/>
    <sheet name="Форма 3.3" sheetId="30" r:id="rId7"/>
    <sheet name="Форма 2.1" sheetId="38" r:id="rId8"/>
    <sheet name="Форма 2.2" sheetId="39" r:id="rId9"/>
    <sheet name="Форма 2.3" sheetId="40" r:id="rId10"/>
    <sheet name="Форма 2.4" sheetId="44" r:id="rId11"/>
    <sheet name="Форма 4.1" sheetId="11" r:id="rId12"/>
    <sheet name="Форма 4.2" sheetId="12" r:id="rId13"/>
    <sheet name="Факт и План" sheetId="2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ajy27">#REF!</definedName>
    <definedName name="_ajy28">#REF!</definedName>
    <definedName name="_ajy29">#REF!</definedName>
    <definedName name="_ccc2">#REF!</definedName>
    <definedName name="_ccc3">#REF!</definedName>
    <definedName name="_ccc9">#REF!</definedName>
    <definedName name="_crd1">#REF!</definedName>
    <definedName name="_crd125">#REF!</definedName>
    <definedName name="_crd126">#REF!</definedName>
    <definedName name="_crd127">#REF!</definedName>
    <definedName name="_crd2">#REF!</definedName>
    <definedName name="_crd3">#REF!</definedName>
    <definedName name="_crd444">#REF!</definedName>
    <definedName name="_ko2">#REF!</definedName>
    <definedName name="_njy125">#REF!</definedName>
    <definedName name="_njy126">#REF!</definedName>
    <definedName name="_njy127">#REF!</definedName>
    <definedName name="_njy2">#REF!</definedName>
    <definedName name="_njy3">#REF!</definedName>
    <definedName name="_njy333">#REF!</definedName>
    <definedName name="_njy444">#REF!</definedName>
    <definedName name="_noy1">#REF!</definedName>
    <definedName name="_reb125">#REF!</definedName>
    <definedName name="_reb126">#REF!</definedName>
    <definedName name="_reb127">#REF!</definedName>
    <definedName name="_red1">#REF!</definedName>
    <definedName name="_red2">#REF!</definedName>
    <definedName name="_red3">#REF!</definedName>
    <definedName name="_red444">#REF!</definedName>
    <definedName name="_ttt1">#REF!</definedName>
    <definedName name="_ttt2">#REF!</definedName>
    <definedName name="_vv1">#REF!</definedName>
    <definedName name="_vv2">#REF!</definedName>
    <definedName name="_vv3">[1]Суточная!$P$14</definedName>
    <definedName name="_vvv1">#REF!</definedName>
    <definedName name="_vvv2">#REF!</definedName>
    <definedName name="_vvv3">#REF!</definedName>
    <definedName name="_vvv4">#REF!</definedName>
    <definedName name="_vvv5">#REF!</definedName>
    <definedName name="_vvv6">#REF!</definedName>
    <definedName name="_vvv7">#REF!</definedName>
    <definedName name="_ww2">#REF!</definedName>
    <definedName name="_ww3">#REF!</definedName>
    <definedName name="_ww5">#REF!</definedName>
    <definedName name="_www1">#REF!</definedName>
    <definedName name="_www7">#REF!</definedName>
    <definedName name="cccc5">#REF!</definedName>
    <definedName name="ChiefAcc">#REF!</definedName>
    <definedName name="CompName">[2]Настр!$C$8</definedName>
    <definedName name="CompPeriod">[3]Настр!$C$13</definedName>
    <definedName name="crd1a">#REF!</definedName>
    <definedName name="crd1d">#REF!</definedName>
    <definedName name="crd2a">#REF!</definedName>
    <definedName name="crd2b">#REF!</definedName>
    <definedName name="crd2k">#REF!</definedName>
    <definedName name="crd3a">#REF!</definedName>
    <definedName name="crd3b">#REF!</definedName>
    <definedName name="crdf3">#REF!</definedName>
    <definedName name="days">[4]СУТТ!#REF!</definedName>
    <definedName name="daysBefore">[4]СУТТ!#REF!</definedName>
    <definedName name="daysLast">[4]СУТТ!#REF!</definedName>
    <definedName name="daysTotal">[4]СУТТ!#REF!</definedName>
    <definedName name="DirMainPrdCosts">'[5]Затр-ты янв'!$E$6:$O$9,'[5]Затр-ты янв'!$E$10:$O$10</definedName>
    <definedName name="End_of_p">'[6]Исх данные '!#REF!</definedName>
    <definedName name="FinDir">#REF!</definedName>
    <definedName name="GenDirec">#REF!</definedName>
    <definedName name="h">#REF!</definedName>
    <definedName name="half">[4]СУТТ!#REF!</definedName>
    <definedName name="k">#REF!</definedName>
    <definedName name="Lang">[7]Settings!$C$18</definedName>
    <definedName name="lastmonth">[4]СУТТ!#REF!</definedName>
    <definedName name="LegalForm">[2]Настр!$C$9</definedName>
    <definedName name="month">[4]СУТТ!#REF!</definedName>
    <definedName name="month13">[8]ПиУсвод!#REF!</definedName>
    <definedName name="njy1a">#REF!</definedName>
    <definedName name="njy1b">#REF!</definedName>
    <definedName name="njy2a">#REF!</definedName>
    <definedName name="njy2b">#REF!</definedName>
    <definedName name="njy2k">#REF!</definedName>
    <definedName name="njy3a">#REF!</definedName>
    <definedName name="njy3b">#REF!</definedName>
    <definedName name="njyy3">#REF!</definedName>
    <definedName name="Phase">'[6]Исх данные '!$D$9</definedName>
    <definedName name="Place">[2]Настр!$C$10</definedName>
    <definedName name="quarter">[4]СУТТ!#REF!</definedName>
    <definedName name="rebb3">#REF!</definedName>
    <definedName name="RecnPeriod">#REF!</definedName>
    <definedName name="red1a">#REF!</definedName>
    <definedName name="red1b">#REF!</definedName>
    <definedName name="red2a">#REF!</definedName>
    <definedName name="red2b">#REF!</definedName>
    <definedName name="red2k">#REF!</definedName>
    <definedName name="red3a">#REF!</definedName>
    <definedName name="red3b">#REF!</definedName>
    <definedName name="RepCurrency">[2]Настр!$C$14</definedName>
    <definedName name="RepDate">[2]Настр!$C$11</definedName>
    <definedName name="RepPeriod">[9]Настр!$C$12</definedName>
    <definedName name="Sale_pr_3_SNG">'[6]Исх данные '!#REF!</definedName>
    <definedName name="Sale_pr_4_SNG">'[6]Исх данные '!#REF!</definedName>
    <definedName name="Sale_pr_4_TN">'[6]Исх данные '!#REF!</definedName>
    <definedName name="Sale_pr_4_YNG">'[6]Исх данные '!#REF!</definedName>
    <definedName name="Start_of_p">'[6]Исх данные '!#REF!</definedName>
    <definedName name="TABLE" localSheetId="3">'Форма 1.4'!#REF!</definedName>
    <definedName name="TABLE_2" localSheetId="3">'Форма 1.4'!#REF!</definedName>
    <definedName name="textmonth">[4]СУТТ!#REF!</definedName>
    <definedName name="textyear">[4]СУТТ!#REF!</definedName>
    <definedName name="vvvv8">#REF!</definedName>
    <definedName name="vvvv9">[1]Суточная!$I$14</definedName>
    <definedName name="vvvvv">#REF!</definedName>
    <definedName name="wwww1">#REF!</definedName>
    <definedName name="year">[4]СУТТ!#REF!</definedName>
    <definedName name="Z_1E6714A0_D75D_11D5_99D9_00C0262DE032_.wvu.Cols" hidden="1">#REF!</definedName>
    <definedName name="Z_C84D2CA0_D764_11D5_8958_005022823A54_.wvu.PrintArea" hidden="1">#REF!</definedName>
    <definedName name="а1">[10]СНГДУ!$L$968</definedName>
    <definedName name="а2">[10]СНГДУ!$L$945</definedName>
    <definedName name="ав">[11]Материалы!#REF!</definedName>
    <definedName name="Автоматы">[12]Материалы!#REF!</definedName>
    <definedName name="АКП">[13]Настр!$C$14</definedName>
    <definedName name="АУП">[14]Настр!$C$9</definedName>
    <definedName name="б1">[10]СНГДУ!$L$975</definedName>
    <definedName name="б2">[10]СНГДУ!$L$961</definedName>
    <definedName name="б3">[15]СНГДУ!$L$961</definedName>
    <definedName name="_xlnm.Database">#REF!</definedName>
    <definedName name="бюджет">[16]Настр!$C$9</definedName>
    <definedName name="в">#REF!</definedName>
    <definedName name="В16">#REF!</definedName>
    <definedName name="ВЛ">[12]Материалы!#REF!</definedName>
    <definedName name="врзак">[17]ГАЗ_камаз!$L$9</definedName>
    <definedName name="врзак1">[17]ГАЗ_камаз!$N$9</definedName>
    <definedName name="врсл1">[17]ГАЗ_камаз!$N$10</definedName>
    <definedName name="врслив">[17]ГАЗ_камаз!$L$10</definedName>
    <definedName name="Вэ">#REF!</definedName>
    <definedName name="д">[18]Настр!$C$18</definedName>
    <definedName name="ДА">'[19]ПВС с Коэф'!$T$31</definedName>
    <definedName name="диз">#REF!</definedName>
    <definedName name="емк">[17]ГАЗ_камаз!$L$8</definedName>
    <definedName name="емк1">[17]ГАЗ_камаз!$N$8</definedName>
    <definedName name="ж">[20]Настр!$C$18</definedName>
    <definedName name="_xlnm.Print_Titles" localSheetId="7">'Форма 2.1'!$7:$9</definedName>
    <definedName name="_xlnm.Print_Titles" localSheetId="8">'Форма 2.2'!$7:$9</definedName>
    <definedName name="_xlnm.Print_Titles" localSheetId="9">'Форма 2.3'!$7:$9</definedName>
    <definedName name="_xlnm.Print_Titles" localSheetId="10">'Форма 2.4'!$8:$9</definedName>
    <definedName name="ипам">[12]Материалы!#REF!</definedName>
    <definedName name="Курс">#REF!</definedName>
    <definedName name="Лампы">[12]Материалы!#REF!</definedName>
    <definedName name="МВ">[12]Материалы!#REF!</definedName>
    <definedName name="Нал.">#REF!</definedName>
    <definedName name="НДС">#REF!</definedName>
    <definedName name="НДСд">#REF!</definedName>
    <definedName name="НДСдиск">#REF!</definedName>
    <definedName name="НДСк">#REF!</definedName>
    <definedName name="Ноя">#REF!</definedName>
    <definedName name="НПР">[21]СУТТ!#REF!</definedName>
    <definedName name="о">[22]Настр!$C$18</definedName>
    <definedName name="_xlnm.Print_Area" localSheetId="13">'Факт и План'!$A$1:$G$21</definedName>
    <definedName name="_xlnm.Print_Area" localSheetId="1">'Форма 1.1'!$A$1:$D$23</definedName>
    <definedName name="_xlnm.Print_Area" localSheetId="2">'Форма 1.2'!$A$1:$F$15</definedName>
    <definedName name="_xlnm.Print_Area" localSheetId="3">'Форма 1.4'!$A$1:$H$20</definedName>
    <definedName name="_xlnm.Print_Area" localSheetId="7">'Форма 2.1'!$A$1:$F$41</definedName>
    <definedName name="_xlnm.Print_Area" localSheetId="8">'Форма 2.2'!$A$1:$F$31</definedName>
    <definedName name="_xlnm.Print_Area" localSheetId="9">'Форма 2.3'!$A$1:$F$42</definedName>
    <definedName name="_xlnm.Print_Area" localSheetId="4">'Форма 3.1'!$A$1:$C$17</definedName>
    <definedName name="_xlnm.Print_Area" localSheetId="5">'Форма 3.2'!$A$1:$C$17</definedName>
    <definedName name="_xlnm.Print_Area" localSheetId="6">'Форма 3.3'!$A$1:$C$17</definedName>
    <definedName name="_xlnm.Print_Area" localSheetId="11">'Форма 4.1'!$A$1:$D$19</definedName>
    <definedName name="_xlnm.Print_Area">#REF!</definedName>
    <definedName name="оп">[16]Настр!$C$8</definedName>
    <definedName name="Основная">'[23]ПВС с Коэф'!$T$31</definedName>
    <definedName name="п">[24]вед_потреблений!$AY$9:$AY$22</definedName>
    <definedName name="план">[25]Настр!$C$9</definedName>
    <definedName name="при">[26]Настр!$C$10</definedName>
    <definedName name="Продажи">#REF!</definedName>
    <definedName name="Прочие_активы">#REF!</definedName>
    <definedName name="Прочие_доходы__расходы">#REF!</definedName>
    <definedName name="Прочие_пассивы">#REF!</definedName>
    <definedName name="ПС">#REF!</definedName>
    <definedName name="Пэ">#REF!</definedName>
    <definedName name="Р">[12]Материалы!#REF!</definedName>
    <definedName name="раз2">[27]ГАЗ_камаз!$N$9</definedName>
    <definedName name="Рас">[27]ГАЗ_камаз!$L$9</definedName>
    <definedName name="Расп">[28]ГАЗ_камаз!$L$9</definedName>
    <definedName name="реестр">[16]Настр!$C$12</definedName>
    <definedName name="_xlnm.Recorder">#REF!</definedName>
    <definedName name="св">[29]Настр!$C$18</definedName>
    <definedName name="скор">[17]ГАЗ_камаз!$L$7</definedName>
    <definedName name="скор1">[17]ГАЗ_камаз!$N$7</definedName>
    <definedName name="см">[29]Настр!$C$14</definedName>
    <definedName name="СН">#REF!</definedName>
    <definedName name="ссс">#REF!</definedName>
    <definedName name="ссс1">#REF!</definedName>
    <definedName name="ссс2">#REF!</definedName>
    <definedName name="ссс3">#REF!</definedName>
    <definedName name="Счета_к_получению">#REF!</definedName>
    <definedName name="Счета_к_уплате">#REF!</definedName>
    <definedName name="Тк">#REF!</definedName>
    <definedName name="тн">'[26]План счетов'!#REF!</definedName>
    <definedName name="Тр">[12]Материалы!#REF!</definedName>
    <definedName name="трп">[30]Настр!$C$8</definedName>
    <definedName name="ты">[13]Настр!$C$11</definedName>
    <definedName name="ф">[31]ПС!$E$4:$K$41</definedName>
    <definedName name="факт">[32]Настр!$C$11</definedName>
    <definedName name="ХХХ">#REF!</definedName>
    <definedName name="хххх">#REF!</definedName>
    <definedName name="ц">[33]вед_потреблений!$AY$9:$AY$22</definedName>
    <definedName name="ц1">#REF!</definedName>
    <definedName name="Цзак">#REF!</definedName>
    <definedName name="Цк">#REF!</definedName>
    <definedName name="Цэ">#REF!</definedName>
    <definedName name="щ">[22]Настр!$C$18</definedName>
    <definedName name="Щитки">[12]Материалы!#REF!</definedName>
    <definedName name="ЭСКОМ">'[34]План счетов'!#REF!</definedName>
    <definedName name="юж.черем">[15]СНГДУ!$L$975</definedName>
    <definedName name="я">[27]ГАЗ_камаз!$N$10</definedName>
    <definedName name="яма">#REF!</definedName>
  </definedNames>
  <calcPr calcId="152511"/>
</workbook>
</file>

<file path=xl/calcChain.xml><?xml version="1.0" encoding="utf-8"?>
<calcChain xmlns="http://schemas.openxmlformats.org/spreadsheetml/2006/main">
  <c r="B11" i="27" l="1"/>
  <c r="B10" i="27"/>
  <c r="B9" i="27"/>
  <c r="F10" i="3" l="1"/>
  <c r="F11" i="3"/>
  <c r="B30" i="38" l="1"/>
  <c r="C30" i="38"/>
  <c r="D13" i="12"/>
  <c r="D12" i="12"/>
  <c r="D11" i="12"/>
  <c r="D7" i="11"/>
  <c r="D50" i="44"/>
  <c r="B50" i="44"/>
  <c r="J12" i="38"/>
  <c r="B4" i="44" l="1"/>
  <c r="C10" i="44"/>
  <c r="F10" i="44" s="1"/>
  <c r="C11" i="44"/>
  <c r="E11" i="44" s="1"/>
  <c r="C12" i="44"/>
  <c r="D12" i="44"/>
  <c r="E12" i="44"/>
  <c r="F12" i="44"/>
  <c r="G12" i="44"/>
  <c r="C13" i="44"/>
  <c r="F13" i="44" s="1"/>
  <c r="C14" i="44"/>
  <c r="F14" i="44" s="1"/>
  <c r="C15" i="44"/>
  <c r="E15" i="44" s="1"/>
  <c r="G15" i="44"/>
  <c r="C16" i="44"/>
  <c r="E16" i="44" s="1"/>
  <c r="D16" i="44"/>
  <c r="F16" i="44"/>
  <c r="G16" i="44"/>
  <c r="C17" i="44"/>
  <c r="F17" i="44" s="1"/>
  <c r="E17" i="44"/>
  <c r="C18" i="44"/>
  <c r="F18" i="44" s="1"/>
  <c r="C19" i="44"/>
  <c r="E19" i="44" s="1"/>
  <c r="C20" i="44"/>
  <c r="D20" i="44"/>
  <c r="E20" i="44"/>
  <c r="F20" i="44"/>
  <c r="G20" i="44"/>
  <c r="F21" i="44"/>
  <c r="D21" i="44"/>
  <c r="E21" i="44"/>
  <c r="G21" i="44"/>
  <c r="F22" i="44"/>
  <c r="C23" i="44"/>
  <c r="D23" i="44" s="1"/>
  <c r="F23" i="44"/>
  <c r="C24" i="44"/>
  <c r="D24" i="44" s="1"/>
  <c r="G24" i="44"/>
  <c r="C25" i="44"/>
  <c r="G25" i="44" s="1"/>
  <c r="D25" i="44"/>
  <c r="C26" i="44"/>
  <c r="F26" i="44" s="1"/>
  <c r="C27" i="44"/>
  <c r="D27" i="44" s="1"/>
  <c r="F27" i="44"/>
  <c r="C28" i="44"/>
  <c r="D28" i="44" s="1"/>
  <c r="C29" i="44"/>
  <c r="G29" i="44" s="1"/>
  <c r="D29" i="44"/>
  <c r="C30" i="44"/>
  <c r="F30" i="44" s="1"/>
  <c r="C31" i="44"/>
  <c r="E31" i="44" s="1"/>
  <c r="F31" i="44"/>
  <c r="C32" i="44"/>
  <c r="D32" i="44" s="1"/>
  <c r="C33" i="44"/>
  <c r="F33" i="44" s="1"/>
  <c r="C34" i="44"/>
  <c r="G34" i="44" s="1"/>
  <c r="C35" i="44"/>
  <c r="D35" i="44" s="1"/>
  <c r="C36" i="44"/>
  <c r="D36" i="44" s="1"/>
  <c r="G36" i="44"/>
  <c r="C37" i="44"/>
  <c r="F37" i="44" s="1"/>
  <c r="G37" i="44"/>
  <c r="C38" i="44"/>
  <c r="D38" i="44" s="1"/>
  <c r="C39" i="44"/>
  <c r="D39" i="44" s="1"/>
  <c r="G39" i="44"/>
  <c r="C40" i="44"/>
  <c r="D40" i="44" s="1"/>
  <c r="F40" i="44"/>
  <c r="G40" i="44"/>
  <c r="C41" i="44"/>
  <c r="G41" i="44" s="1"/>
  <c r="E41" i="44"/>
  <c r="C42" i="44"/>
  <c r="G42" i="44" s="1"/>
  <c r="C43" i="44"/>
  <c r="E43" i="44" s="1"/>
  <c r="G43" i="44"/>
  <c r="C44" i="44"/>
  <c r="D44" i="44" s="1"/>
  <c r="F44" i="44"/>
  <c r="G44" i="44"/>
  <c r="C45" i="44"/>
  <c r="F45" i="44" s="1"/>
  <c r="E45" i="44"/>
  <c r="C46" i="44"/>
  <c r="D46" i="44" s="1"/>
  <c r="C47" i="44"/>
  <c r="E47" i="44" s="1"/>
  <c r="G47" i="44"/>
  <c r="G28" i="44" l="1"/>
  <c r="F47" i="44"/>
  <c r="D45" i="44"/>
  <c r="E44" i="44"/>
  <c r="F43" i="44"/>
  <c r="D41" i="44"/>
  <c r="E40" i="44"/>
  <c r="F39" i="44"/>
  <c r="E37" i="44"/>
  <c r="F36" i="44"/>
  <c r="G35" i="44"/>
  <c r="E33" i="44"/>
  <c r="F32" i="44"/>
  <c r="G31" i="44"/>
  <c r="E29" i="44"/>
  <c r="F28" i="44"/>
  <c r="G27" i="44"/>
  <c r="E25" i="44"/>
  <c r="F24" i="44"/>
  <c r="G23" i="44"/>
  <c r="G18" i="44"/>
  <c r="D17" i="44"/>
  <c r="F15" i="44"/>
  <c r="G13" i="44"/>
  <c r="G10" i="44"/>
  <c r="G32" i="44"/>
  <c r="D37" i="44"/>
  <c r="E36" i="44"/>
  <c r="F35" i="44"/>
  <c r="D33" i="44"/>
  <c r="E32" i="44"/>
  <c r="E28" i="44"/>
  <c r="E24" i="44"/>
  <c r="G19" i="44"/>
  <c r="E13" i="44"/>
  <c r="G11" i="44"/>
  <c r="F19" i="44"/>
  <c r="G17" i="44"/>
  <c r="G14" i="44"/>
  <c r="D13" i="44"/>
  <c r="F11" i="44"/>
  <c r="F48" i="44"/>
  <c r="G38" i="44"/>
  <c r="F46" i="44"/>
  <c r="G45" i="44"/>
  <c r="F42" i="44"/>
  <c r="E39" i="44"/>
  <c r="F38" i="44"/>
  <c r="E35" i="44"/>
  <c r="F34" i="44"/>
  <c r="G33" i="44"/>
  <c r="G48" i="44" s="1"/>
  <c r="E27" i="44"/>
  <c r="E23" i="44"/>
  <c r="C48" i="44"/>
  <c r="D47" i="44"/>
  <c r="E46" i="44"/>
  <c r="D43" i="44"/>
  <c r="E42" i="44"/>
  <c r="F41" i="44"/>
  <c r="E38" i="44"/>
  <c r="E34" i="44"/>
  <c r="D31" i="44"/>
  <c r="E30" i="44"/>
  <c r="F29" i="44"/>
  <c r="E26" i="44"/>
  <c r="F25" i="44"/>
  <c r="E22" i="44"/>
  <c r="D19" i="44"/>
  <c r="E18" i="44"/>
  <c r="D15" i="44"/>
  <c r="E14" i="44"/>
  <c r="D11" i="44"/>
  <c r="E10" i="44"/>
  <c r="G46" i="44"/>
  <c r="D42" i="44"/>
  <c r="D34" i="44"/>
  <c r="D30" i="44"/>
  <c r="D26" i="44"/>
  <c r="D22" i="44"/>
  <c r="D18" i="44"/>
  <c r="D14" i="44"/>
  <c r="D10" i="44"/>
  <c r="D48" i="44" s="1"/>
  <c r="G30" i="44"/>
  <c r="G26" i="44"/>
  <c r="G22" i="44"/>
  <c r="E48" i="44" l="1"/>
  <c r="D11" i="11"/>
  <c r="D10" i="11"/>
  <c r="D9" i="11"/>
  <c r="D31" i="38" l="1"/>
  <c r="E12" i="3" l="1"/>
  <c r="D11" i="5" l="1"/>
  <c r="D16" i="12" l="1"/>
  <c r="B16" i="12"/>
  <c r="D18" i="11"/>
  <c r="B18" i="11"/>
  <c r="A39" i="40"/>
  <c r="D30" i="39"/>
  <c r="A30" i="39"/>
  <c r="A40" i="38"/>
  <c r="B16" i="30"/>
  <c r="A16" i="30"/>
  <c r="C15" i="30"/>
  <c r="A15" i="30"/>
  <c r="B16" i="29"/>
  <c r="A16" i="29"/>
  <c r="C15" i="29"/>
  <c r="A15" i="29"/>
  <c r="C15" i="28"/>
  <c r="A15" i="28"/>
  <c r="C11" i="30"/>
  <c r="C12" i="28"/>
  <c r="F6" i="11" l="1"/>
  <c r="G6" i="11" s="1"/>
  <c r="E6" i="11"/>
  <c r="E7" i="11"/>
  <c r="F7" i="11"/>
  <c r="F8" i="11"/>
  <c r="E8" i="11"/>
  <c r="I24" i="40"/>
  <c r="I23" i="40"/>
  <c r="I22" i="40"/>
  <c r="I20" i="40"/>
  <c r="I21" i="40"/>
  <c r="I19" i="40"/>
  <c r="I18" i="40"/>
  <c r="I16" i="40"/>
  <c r="I17" i="40"/>
  <c r="I11" i="40"/>
  <c r="I18" i="39"/>
  <c r="I16" i="39"/>
  <c r="I14" i="39"/>
  <c r="I13" i="39"/>
  <c r="I12" i="39"/>
  <c r="I11" i="39"/>
  <c r="J23" i="38"/>
  <c r="J20" i="38"/>
  <c r="J19" i="38"/>
  <c r="J17" i="38"/>
  <c r="J18" i="38"/>
  <c r="J16" i="38"/>
  <c r="J15" i="38"/>
  <c r="J14" i="38"/>
  <c r="J13" i="38"/>
  <c r="J11" i="38"/>
  <c r="D10" i="40"/>
  <c r="F10" i="40" s="1"/>
  <c r="I12" i="40"/>
  <c r="D14" i="40"/>
  <c r="F14" i="40" s="1"/>
  <c r="D15" i="40"/>
  <c r="F15" i="40" s="1"/>
  <c r="I13" i="40"/>
  <c r="D16" i="40"/>
  <c r="F16" i="40" s="1"/>
  <c r="I14" i="40"/>
  <c r="D17" i="40"/>
  <c r="F17" i="40" s="1"/>
  <c r="D18" i="40"/>
  <c r="F18" i="40" s="1"/>
  <c r="D19" i="40"/>
  <c r="F19" i="40" s="1"/>
  <c r="D23" i="40"/>
  <c r="F23" i="40" s="1"/>
  <c r="D24" i="40"/>
  <c r="F24" i="40" s="1"/>
  <c r="D25" i="40"/>
  <c r="D26" i="40"/>
  <c r="D27" i="40"/>
  <c r="B29" i="40"/>
  <c r="C29" i="40"/>
  <c r="D30" i="40"/>
  <c r="D29" i="40" s="1"/>
  <c r="F29" i="40" s="1"/>
  <c r="D34" i="40"/>
  <c r="F34" i="40" s="1"/>
  <c r="D35" i="40"/>
  <c r="F35" i="40" s="1"/>
  <c r="D12" i="39"/>
  <c r="F12" i="39" s="1"/>
  <c r="D13" i="39"/>
  <c r="F13" i="39" s="1"/>
  <c r="D14" i="39"/>
  <c r="D15" i="39"/>
  <c r="D16" i="39"/>
  <c r="F16" i="39"/>
  <c r="D18" i="39"/>
  <c r="F18" i="39" s="1"/>
  <c r="D22" i="39"/>
  <c r="F22" i="39"/>
  <c r="D23" i="39"/>
  <c r="F23" i="39" s="1"/>
  <c r="I17" i="39"/>
  <c r="B25" i="39"/>
  <c r="C25" i="39"/>
  <c r="D25" i="39" s="1"/>
  <c r="F25" i="39" s="1"/>
  <c r="D26" i="39"/>
  <c r="D12" i="38"/>
  <c r="F12" i="38" s="1"/>
  <c r="B13" i="38"/>
  <c r="C13" i="38"/>
  <c r="D15" i="38"/>
  <c r="D16" i="38"/>
  <c r="D17" i="38"/>
  <c r="D18" i="38"/>
  <c r="D13" i="38" s="1"/>
  <c r="F13" i="38" s="1"/>
  <c r="D22" i="38"/>
  <c r="F22" i="38" s="1"/>
  <c r="D23" i="38"/>
  <c r="F23" i="38" s="1"/>
  <c r="D24" i="38"/>
  <c r="F24" i="38" s="1"/>
  <c r="D26" i="38"/>
  <c r="F26" i="38"/>
  <c r="D28" i="38"/>
  <c r="F28" i="38" s="1"/>
  <c r="J21" i="38"/>
  <c r="J22" i="38"/>
  <c r="D36" i="38"/>
  <c r="F36" i="38"/>
  <c r="F12" i="40" l="1"/>
  <c r="D30" i="38"/>
  <c r="F30" i="38" s="1"/>
  <c r="I15" i="39"/>
  <c r="I15" i="40"/>
  <c r="D35" i="38"/>
  <c r="F35" i="38" s="1"/>
  <c r="F33" i="38" s="1"/>
  <c r="F17" i="39"/>
  <c r="F10" i="38"/>
  <c r="F20" i="39"/>
  <c r="F10" i="39"/>
  <c r="F32" i="40"/>
  <c r="F20" i="38"/>
  <c r="F21" i="40"/>
  <c r="F28" i="39" l="1"/>
  <c r="F37" i="40"/>
  <c r="F38" i="38"/>
  <c r="D8" i="11" l="1"/>
  <c r="E11" i="11" s="1"/>
  <c r="C12" i="30"/>
  <c r="A4" i="30"/>
  <c r="C12" i="29"/>
  <c r="A4" i="29"/>
  <c r="B16" i="28"/>
  <c r="A16" i="28"/>
  <c r="F12" i="3" l="1"/>
  <c r="D6" i="11" s="1"/>
  <c r="D9" i="12" l="1"/>
  <c r="B16" i="22" l="1"/>
  <c r="A4" i="22"/>
  <c r="A3" i="22"/>
  <c r="B4" i="3" l="1"/>
  <c r="C14" i="3" l="1"/>
  <c r="D15" i="5" l="1"/>
  <c r="D14" i="5"/>
  <c r="D13" i="5"/>
</calcChain>
</file>

<file path=xl/sharedStrings.xml><?xml version="1.0" encoding="utf-8"?>
<sst xmlns="http://schemas.openxmlformats.org/spreadsheetml/2006/main" count="519" uniqueCount="286">
  <si>
    <t>(наименование электросетевой организации)</t>
  </si>
  <si>
    <t>(должность)</t>
  </si>
  <si>
    <t>(Ф.И.О.)</t>
  </si>
  <si>
    <t>(подпись)</t>
  </si>
  <si>
    <t>№</t>
  </si>
  <si>
    <t>Количество точек присоединения потребителей услуг к электрической сети электросетевой организации, шт.</t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</si>
  <si>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</si>
  <si>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</si>
  <si>
    <t>Приложение №1</t>
  </si>
  <si>
    <t>к Письму от _______________ №</t>
  </si>
  <si>
    <t>Форма Методических указаний (Приказ Минэнерго России от 29.06.2010 №296 )</t>
  </si>
  <si>
    <t xml:space="preserve">Наименование </t>
  </si>
  <si>
    <t>Форма 1.1</t>
  </si>
  <si>
    <t>Форма 1.2</t>
  </si>
  <si>
    <t>Форма 2.1</t>
  </si>
  <si>
    <t>Форма 2.2</t>
  </si>
  <si>
    <t>Форма 2.3</t>
  </si>
  <si>
    <t>Форма 3.1</t>
  </si>
  <si>
    <t>Ф / П 
* 100,
 (%)</t>
  </si>
  <si>
    <t>Зависи
мость</t>
  </si>
  <si>
    <t xml:space="preserve">Оцено
чный
 балл </t>
  </si>
  <si>
    <t xml:space="preserve"> в том числе, по критериям:</t>
  </si>
  <si>
    <t>прямая</t>
  </si>
  <si>
    <t xml:space="preserve"> в том числе :</t>
  </si>
  <si>
    <t>а) регламенты оказания услуг и рассмотрения обращений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</si>
  <si>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</si>
  <si>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 xml:space="preserve">     </t>
  </si>
  <si>
    <t>в том числе по критериям: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</si>
  <si>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</si>
  <si>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
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</si>
  <si>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
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</si>
  <si>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</si>
  <si>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
 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</si>
  <si>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</si>
  <si>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</si>
  <si>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</si>
  <si>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</si>
  <si>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</si>
  <si>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</si>
  <si>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-</t>
  </si>
  <si>
    <t>в том числе, по критериям:</t>
  </si>
  <si>
    <t>б) для остальных потребителей услуг, дней</t>
  </si>
  <si>
    <t>(наименование территориальной сетевой организации)</t>
  </si>
  <si>
    <t>Наименование параметра (показателя),
 характеризующего индикатор</t>
  </si>
  <si>
    <t>2. Степень удовлетворения обращений потребителей услуг</t>
  </si>
  <si>
    <t>обратная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</si>
  <si>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</si>
  <si>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</si>
  <si>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</si>
  <si>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</si>
  <si>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</si>
  <si>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всего,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</si>
  <si>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</si>
  <si>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</si>
  <si>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</si>
  <si>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</si>
  <si>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</si>
  <si>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</si>
  <si>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</si>
  <si>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</si>
  <si>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6. Итого по индикатору результативности обратной связи</t>
  </si>
  <si>
    <t xml:space="preserve">1.1. </t>
  </si>
  <si>
    <t xml:space="preserve">1.2. а) </t>
  </si>
  <si>
    <t xml:space="preserve">1.2. б) </t>
  </si>
  <si>
    <t xml:space="preserve">1.2. в) </t>
  </si>
  <si>
    <t xml:space="preserve">1.2. г) </t>
  </si>
  <si>
    <t xml:space="preserve">2.1. </t>
  </si>
  <si>
    <t xml:space="preserve">2.2. </t>
  </si>
  <si>
    <t xml:space="preserve">2.3. </t>
  </si>
  <si>
    <t xml:space="preserve">3. </t>
  </si>
  <si>
    <t xml:space="preserve">4. </t>
  </si>
  <si>
    <t xml:space="preserve">5.1. </t>
  </si>
  <si>
    <t xml:space="preserve">6.1. </t>
  </si>
  <si>
    <t xml:space="preserve">6.2. </t>
  </si>
  <si>
    <t xml:space="preserve">3.1. </t>
  </si>
  <si>
    <t xml:space="preserve">4.1. </t>
  </si>
  <si>
    <t xml:space="preserve">1. </t>
  </si>
  <si>
    <t xml:space="preserve">2.4. </t>
  </si>
  <si>
    <t xml:space="preserve">2.5. </t>
  </si>
  <si>
    <t xml:space="preserve">2.6. </t>
  </si>
  <si>
    <t xml:space="preserve">3.2. а) </t>
  </si>
  <si>
    <t xml:space="preserve">3.2. б) </t>
  </si>
  <si>
    <t xml:space="preserve">3.2. в) </t>
  </si>
  <si>
    <t xml:space="preserve">5.2. </t>
  </si>
  <si>
    <t>ООО "Энергонефть Томск"</t>
  </si>
  <si>
    <t>Плановое (П)</t>
  </si>
  <si>
    <t>Зависимость</t>
  </si>
  <si>
    <t xml:space="preserve">Оценочный 
 балл </t>
  </si>
  <si>
    <t>Ф / П * 100,
 (%)</t>
  </si>
  <si>
    <t>Фактическое (Ф)</t>
  </si>
  <si>
    <t>Отчет по показателям уровня надёжности и качества оказываемых услуг</t>
  </si>
  <si>
    <t>Описание (обоснование)</t>
  </si>
  <si>
    <t>(год)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</si>
  <si>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</si>
  <si>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Наименование параметра (показателя), характеризующего индикатор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</si>
  <si>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</si>
  <si>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Число, шт.</t>
  </si>
  <si>
    <t>№ п/п</t>
  </si>
  <si>
    <t>Значение</t>
  </si>
  <si>
    <t xml:space="preserve"> </t>
  </si>
  <si>
    <t xml:space="preserve">    (Ф.И.О.)  </t>
  </si>
  <si>
    <t>Обосновывающие данные
 для расчета &lt;1&gt;</t>
  </si>
  <si>
    <t>&lt;1&gt; В том числе на основе базы актов расследования технологических нарушений за соответствующий месяц.</t>
  </si>
  <si>
    <t>Показатель</t>
  </si>
  <si>
    <t>Значение показателя, годы:</t>
  </si>
  <si>
    <t>Показатель качества предоставления возможности технологического присоединения
(Птпр)</t>
  </si>
  <si>
    <t>Показатель уровня качества оказываемых услуг территориальных сетевых организаций (Птсо)</t>
  </si>
  <si>
    <r>
      <t xml:space="preserve">               2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Информация предоставляется справочно.</t>
    </r>
  </si>
  <si>
    <t>Наименование электросетевой организации (подразделения/филиала)</t>
  </si>
  <si>
    <t>поясняет сектор технологических присоединений</t>
  </si>
  <si>
    <t xml:space="preserve">(Ф.И.О.)          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</si>
  <si>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 регулирования.</t>
    </r>
  </si>
  <si>
    <r>
      <t xml:space="preserve">              </t>
    </r>
    <r>
      <rPr>
        <vertAlign val="superscript"/>
        <sz val="10"/>
        <rFont val="Times New Roman"/>
        <family val="1"/>
        <charset val="204"/>
      </rPr>
      <t xml:space="preserve">1 </t>
    </r>
    <r>
      <rPr>
        <sz val="10"/>
        <rFont val="Times New Roman"/>
        <family val="1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 с указанием года отчетного расчетного периода регулирования.</t>
    </r>
  </si>
  <si>
    <r>
      <t xml:space="preserve">             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 Нумерация пунктов показателей параметров, характеризующих индикаторы качества, приведена в соответствии с формами 2.1 - 2.3 настоящего Приложения.</t>
    </r>
  </si>
  <si>
    <r>
      <t xml:space="preserve">Предлагаемые плановые значения параметров (критериев), характеризующих индикаторы качества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</si>
  <si>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Мероприятия, направленные
на улучшение показателя </t>
    </r>
    <r>
      <rPr>
        <vertAlign val="superscript"/>
        <sz val="11"/>
        <rFont val="Times New Roman"/>
        <family val="1"/>
        <charset val="204"/>
      </rPr>
      <t>2</t>
    </r>
  </si>
  <si>
    <t>№ формулы
методических 
указаний</t>
  </si>
  <si>
    <r>
      <t>Показатель средней продолжительности прекращений передачи электрической энергии 
(П</t>
    </r>
    <r>
      <rPr>
        <vertAlign val="subscript"/>
        <sz val="11"/>
        <rFont val="Tahoma"/>
        <family val="2"/>
        <charset val="204"/>
      </rPr>
      <t>п</t>
    </r>
    <r>
      <rPr>
        <sz val="11"/>
        <rFont val="Times New Roman"/>
        <family val="1"/>
        <charset val="204"/>
      </rPr>
      <t>)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</si>
  <si>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П</t>
    </r>
    <r>
      <rPr>
        <vertAlign val="subscript"/>
        <sz val="11"/>
        <rFont val="Times New Roman"/>
        <family val="1"/>
        <charset val="204"/>
      </rPr>
      <t>п</t>
    </r>
    <r>
      <rPr>
        <vertAlign val="superscript"/>
        <sz val="11"/>
        <rFont val="Times New Roman"/>
        <family val="1"/>
        <charset val="204"/>
      </rPr>
      <t>пл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</si>
  <si>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тпртпр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</si>
  <si>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тсотсо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</si>
  <si>
    <r>
      <t>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</si>
  <si>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(организации по управлению единой национальной (общероссийской) электрической сетью)</t>
    </r>
  </si>
  <si>
    <t>№ формулы
методических указаний</t>
  </si>
  <si>
    <t>1. Коэффициент значимости показателя уровня надежности оказываемых услуг, альфа</t>
  </si>
  <si>
    <t>2. Коэффициент значимости показателя уровня качества оказываемых услуг, бета</t>
  </si>
  <si>
    <t>Создание интернет-сервиса электронной подачи и обработки заявок на технологическое присоединение. Данный сервис позволит сократит время обработки Заявок на ТП, начиная от приема до конечного результата в виде подписанного договора.</t>
  </si>
  <si>
    <t xml:space="preserve">Согласно постановления правительства РФ № 861, Сетевая организация обязана предоставить на своем официальном ресурсе возможность подачи заявки на ТП в электронном виде, а так же возможность отслеживания прохождения этапов обработки заявки. </t>
  </si>
  <si>
    <t>наименование электросетевой организации</t>
  </si>
  <si>
    <t xml:space="preserve">Отчёт по нарушениям электросабжения ООО "Энергонефть Томск" за январь </t>
  </si>
  <si>
    <t xml:space="preserve">Отчёт по нарушениям электросабжения ООО "Энергонефть Томск" за февраль </t>
  </si>
  <si>
    <t xml:space="preserve">Отчёт по нарушениям электросабжения ООО "Энергонефть Томск" за  март </t>
  </si>
  <si>
    <t xml:space="preserve">Отчёт по нарушениям электросабжения ООО "Энергонефть Томск" за апрель  </t>
  </si>
  <si>
    <t xml:space="preserve">Отчёт по нарушениям электросабжения ООО "Энергонефть Томск" за май </t>
  </si>
  <si>
    <t xml:space="preserve">Отчёт по нарушениям электросабжения ООО "Энергонефть Томск" за июнь </t>
  </si>
  <si>
    <t>Отчёт по нарушениям электросабжения ООО "Энергонефть Томск" за июль</t>
  </si>
  <si>
    <t>Отчёт по нарушениям электросабжения ООО "Энергонефть Томск" за август</t>
  </si>
  <si>
    <t>Отчёт по нарушениям электросабжения ООО "Энергонефть Томск" за сентябрь</t>
  </si>
  <si>
    <t>Отчёт по нарушениям электросабжения ООО "Энергонефть Томск" за октябрь</t>
  </si>
  <si>
    <t>Отчёт по нарушениям электросабжения ООО "Энергонефть Томск" за ноябрь</t>
  </si>
  <si>
    <t>Отчёт по нарушениям электросабжения ООО "Энергонефть Томск" за декабрь</t>
  </si>
  <si>
    <t xml:space="preserve">Факт </t>
  </si>
  <si>
    <t>Мероприятия направлены на снижение количества, длительности и тяжести отключений, уменьшение времени на поиск и устранение нарушений. Улучшение качества оказываемых услуг потребителям электроэнергии.</t>
  </si>
  <si>
    <t>Необходимость разъяснения потребителям их прав и обязаностей при осуществлениии технологических присоединений и пользовании услугами по передаче электрической энергии, в целях снижения времени проходящего от подачи заявки до подключения и заключения договоров.</t>
  </si>
  <si>
    <t>Наименование показателя</t>
  </si>
  <si>
    <t>Плановые значения показателей на долгосрочный период регулирования</t>
  </si>
  <si>
    <t>Показатель уровня качества осуществляемого технологического присоединения (Птпр)</t>
  </si>
  <si>
    <t>Показатель уровня качества обслуживания потребителей услуг (Птсо)</t>
  </si>
  <si>
    <t xml:space="preserve">     (ФИО)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</si>
  <si>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</si>
  <si>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vertAlign val="superscript"/>
        <sz val="12"/>
        <color theme="1"/>
        <rFont val="Times New Roman"/>
        <family val="1"/>
        <charset val="204"/>
      </rPr>
      <t>нс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</si>
  <si>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</si>
  <si>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2"/>
        <color theme="1"/>
        <rFont val="Times New Roman"/>
        <family val="1"/>
        <charset val="204"/>
      </rPr>
      <t>сд тпр</t>
    </r>
    <r>
      <rPr>
        <sz val="12"/>
        <color theme="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</si>
  <si>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2"/>
        <color theme="1"/>
        <rFont val="Times New Roman"/>
        <family val="1"/>
        <charset val="204"/>
      </rPr>
      <t>нс</t>
    </r>
    <r>
      <rPr>
        <vertAlign val="subscript"/>
        <sz val="12"/>
        <color theme="1"/>
        <rFont val="Times New Roman"/>
        <family val="1"/>
        <charset val="204"/>
      </rPr>
      <t>сд тпр</t>
    </r>
    <r>
      <rPr>
        <sz val="12"/>
        <color theme="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</si>
  <si>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2"/>
        <color theme="1"/>
        <rFont val="Times New Roman"/>
        <family val="1"/>
        <charset val="204"/>
      </rPr>
      <t>нс тпр</t>
    </r>
    <r>
      <rPr>
        <sz val="12"/>
        <color theme="1"/>
        <rFont val="Times New Roman"/>
        <family val="1"/>
        <charset val="204"/>
      </rPr>
      <t>)</t>
    </r>
  </si>
  <si>
    <r>
  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</t>
    </r>
    <r>
      <rPr>
        <vertAlign val="subscript"/>
        <sz val="12"/>
        <color theme="1"/>
        <rFont val="Times New Roman"/>
        <family val="1"/>
        <charset val="204"/>
      </rPr>
      <t>н тпр</t>
    </r>
    <r>
      <rPr>
        <sz val="12"/>
        <color theme="1"/>
        <rFont val="Times New Roman"/>
        <family val="1"/>
        <charset val="204"/>
      </rPr>
      <t>)</t>
    </r>
  </si>
  <si>
    <r>
      <t>Общее число заявок на технологическое присоединение к сети, поданных заявителями в соответствующий расчетный период, десятки шт. (N</t>
    </r>
    <r>
      <rPr>
        <vertAlign val="subscript"/>
        <sz val="12"/>
        <color theme="1"/>
        <rFont val="Times New Roman"/>
        <family val="1"/>
        <charset val="204"/>
      </rPr>
      <t>очз тпр</t>
    </r>
    <r>
      <rPr>
        <sz val="12"/>
        <color theme="1"/>
        <rFont val="Times New Roman"/>
        <family val="1"/>
        <charset val="204"/>
      </rPr>
      <t>)</t>
    </r>
  </si>
  <si>
    <t>Количество, десятки шт. 
(без округления)</t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</si>
  <si>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</t>
    </r>
    <r>
      <rPr>
        <vertAlign val="subscript"/>
        <sz val="12"/>
        <color theme="1"/>
        <rFont val="Times New Roman"/>
        <family val="1"/>
        <charset val="204"/>
      </rPr>
      <t>нпа тпр</t>
    </r>
    <r>
      <rPr>
        <sz val="12"/>
        <color theme="1"/>
        <rFont val="Times New Roman"/>
        <family val="1"/>
        <charset val="204"/>
      </rPr>
      <t>)</t>
    </r>
  </si>
  <si>
    <t>2015 год</t>
  </si>
  <si>
    <t>2016 год</t>
  </si>
  <si>
    <t>2017 год</t>
  </si>
  <si>
    <t>2018 год</t>
  </si>
  <si>
    <t>2019 год</t>
  </si>
  <si>
    <t>Форма 2.1 - Расчет значения индикатора информативности</t>
  </si>
  <si>
    <t>Наименование параметра (критерия),
 характеризующего индикатор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</si>
  <si>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</si>
  <si>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</si>
  <si>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</si>
  <si>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б) наличие положения о деятельности структурного подразделения по работе с заявителями и потребителями услуг 
(наличие - 1, отсутствие - 0), шт.</t>
  </si>
  <si>
    <t>в) должностные инструкции сотрудников, обслуживающих заявителей и потребителей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</si>
  <si>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</t>
  </si>
  <si>
    <t>Форма 2.2 - Расчет значения индикатора исполнительности</t>
  </si>
  <si>
    <t>1. Соблюдение сроков по процедурам взаимодействия с потребителями услуг (заявителями) - всего,</t>
  </si>
  <si>
    <t>1.1.Среднее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</si>
  <si>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</si>
  <si>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</si>
  <si>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</si>
  <si>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</si>
  <si>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</si>
  <si>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</si>
  <si>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</si>
  <si>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</si>
  <si>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</si>
  <si>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</t>
  </si>
  <si>
    <t>Форма 2.3 - Расчет значения индикатора результативности обратной связи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</si>
  <si>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</si>
  <si>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в) &lt;*&gt;  системы автоинформирования, шт. на 1000 потребителей услуг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</si>
  <si>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</si>
  <si>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*Расчет производится при наличии в территориальной сетевой организации Системы автоинформирования  (голосовая, СМС и другим способом).</t>
  </si>
  <si>
    <t xml:space="preserve">1.3. </t>
  </si>
  <si>
    <t xml:space="preserve">3.2. </t>
  </si>
  <si>
    <r>
      <t>И</t>
    </r>
    <r>
      <rPr>
        <b/>
        <vertAlign val="subscript"/>
        <sz val="11"/>
        <rFont val="Times New Roman"/>
        <family val="1"/>
        <charset val="204"/>
      </rPr>
      <t>н</t>
    </r>
    <r>
      <rPr>
        <b/>
        <sz val="11"/>
        <rFont val="Times New Roman"/>
        <family val="1"/>
        <charset val="204"/>
      </rPr>
      <t xml:space="preserve"> </t>
    </r>
  </si>
  <si>
    <r>
      <t>И</t>
    </r>
    <r>
      <rPr>
        <b/>
        <vertAlign val="subscript"/>
        <sz val="11"/>
        <rFont val="Times New Roman"/>
        <family val="1"/>
        <charset val="204"/>
      </rPr>
      <t>с</t>
    </r>
    <r>
      <rPr>
        <b/>
        <sz val="11"/>
        <rFont val="Times New Roman"/>
        <family val="1"/>
        <charset val="204"/>
      </rPr>
      <t xml:space="preserve"> </t>
    </r>
  </si>
  <si>
    <r>
      <t>Р</t>
    </r>
    <r>
      <rPr>
        <b/>
        <vertAlign val="subscript"/>
        <sz val="11"/>
        <rFont val="Times New Roman"/>
        <family val="1"/>
        <charset val="204"/>
      </rPr>
      <t>с</t>
    </r>
    <r>
      <rPr>
        <b/>
        <sz val="11"/>
        <rFont val="Times New Roman"/>
        <family val="1"/>
        <charset val="204"/>
      </rPr>
      <t xml:space="preserve"> </t>
    </r>
  </si>
  <si>
    <t>плановое</t>
  </si>
  <si>
    <t>(Пп)</t>
  </si>
  <si>
    <t>Птсо</t>
  </si>
  <si>
    <t>Генеральный директор</t>
  </si>
  <si>
    <t>Мажурин В.А.</t>
  </si>
  <si>
    <t xml:space="preserve">Должность                    </t>
  </si>
  <si>
    <t>_______________________</t>
  </si>
  <si>
    <t>______________________________</t>
  </si>
  <si>
    <t xml:space="preserve">   (Ф.И.О.)          </t>
  </si>
  <si>
    <t xml:space="preserve">       (Ф.И.О.)</t>
  </si>
  <si>
    <t xml:space="preserve"> (должность)                      </t>
  </si>
  <si>
    <t xml:space="preserve">           (Ф.И.О.)</t>
  </si>
  <si>
    <t>(Подпись)</t>
  </si>
  <si>
    <t>(Должность)</t>
  </si>
  <si>
    <t xml:space="preserve">(должность)              </t>
  </si>
  <si>
    <t>Форма 3.2</t>
  </si>
  <si>
    <t>Форма 3.3</t>
  </si>
  <si>
    <t xml:space="preserve">Форма 8.1 </t>
  </si>
  <si>
    <t xml:space="preserve">Форма 8.3 </t>
  </si>
  <si>
    <t xml:space="preserve">Форма 1.1 - Журнал учета текущей информации о прекращении передачи электрической энергии </t>
  </si>
  <si>
    <t>Форма 1.4</t>
  </si>
  <si>
    <t xml:space="preserve">ООО "Энергонефть Томск" </t>
  </si>
  <si>
    <t xml:space="preserve"> Мажурин В. А.</t>
  </si>
  <si>
    <t xml:space="preserve">____________________ </t>
  </si>
  <si>
    <t xml:space="preserve">                             (подпись)                                       </t>
  </si>
  <si>
    <t xml:space="preserve">      (Ф.И.О.)            </t>
  </si>
  <si>
    <t xml:space="preserve">             (должность)</t>
  </si>
  <si>
    <t>,</t>
  </si>
  <si>
    <t>2015 г.</t>
  </si>
  <si>
    <t>за  2015 год</t>
  </si>
  <si>
    <t>Журнал учета текущей информации о прекращении передачи электрической энергии для потребителей услуг электросетевой организации ООО "Энергонефть Томск" за 2015 год</t>
  </si>
  <si>
    <t>Отчетные данные для расчета значения показателя качества рассмотрения заявок на технологическое присоединение к сети в период 2015 г.</t>
  </si>
  <si>
    <t>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2015 г.</t>
  </si>
  <si>
    <t>Отчетные данные для расчета значения показателя соблюдения антимонопольного законодательства при технологическом присоединении заявителей к электрическим сетям сетевой организации, в период  2015 г.</t>
  </si>
  <si>
    <t>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 2015 год</t>
  </si>
  <si>
    <t xml:space="preserve"> Расчет индикативного показателя уровень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 за 2015 год</t>
  </si>
  <si>
    <t>Фактические и плановые значения показателей надежности и качества услуг за  2015 год</t>
  </si>
  <si>
    <t>для потребителей услуг электросетевой организации ООО "Энергонефть Томск" за 2015 год</t>
  </si>
  <si>
    <t>Форма 1.2 - Расчет показателя средней продолжительности прекращений передачи электрической энергии за 2015 год</t>
  </si>
  <si>
    <t xml:space="preserve">план 2015 г. </t>
  </si>
  <si>
    <t xml:space="preserve">факт 2015 г. </t>
  </si>
  <si>
    <t>Максимальное за расчетный период 2015 г. число точек присоединения</t>
  </si>
  <si>
    <r>
      <t xml:space="preserve">2015  </t>
    </r>
    <r>
      <rPr>
        <sz val="10"/>
        <rFont val="Times New Roman"/>
        <family val="1"/>
        <charset val="204"/>
      </rPr>
      <t>отчетный              период</t>
    </r>
  </si>
  <si>
    <t>Форма 1.3 - Предложения электросетевой организации по плановым значениям показателей надежности и качества услуг на каждый расчетный период регулирования 
в пределах долгосрочного периода регулирования 1</t>
  </si>
  <si>
    <t>1. Проведение капитальных ремонтов, вырубки пораслей в охранной зоне ВЛ.
2. Оптимизация схем электроснабжения по мероприятиям, в рамках капитальных ремонтов, реконструкции объектов.
3. Проведение работ с потребителями подключеными к сетям ООО "Энергонефть Томск" по приведению сетей потребителя в надлежащее техническое состояние.
4. Отключение от сетей бездействующих участков ВЛ и оборудования.</t>
  </si>
  <si>
    <t>2016</t>
  </si>
  <si>
    <t>2017</t>
  </si>
  <si>
    <t>2018</t>
  </si>
  <si>
    <t>2019</t>
  </si>
  <si>
    <t>1. Постоянная актуализация информации на официальном сайте ООО "Энергонефть Томск" в  сети интернет .
2. Ведение разъяснительной работы с потребителями услуг по порядку технологических присоединений, порядку заключения договоров.
3. Согласование графиков вывода  электросетевого оборудования в ремонт с потребителями услуг.</t>
  </si>
  <si>
    <t>Форма 3.1 - Отчетные данные для расчета значения показателя качества рассмотрения заявок на технологическое присоединение к сети в период 2015 г.</t>
  </si>
  <si>
    <t>Форма 3.2 - 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2015 г.</t>
  </si>
  <si>
    <t>Форма 3.3 - Отчетные данные для расчета значения показателя соблюдения антимонопольного законодательства при технологическом присоединении заявителей к электрическим сетям сетевой организации, в период  2015 г.</t>
  </si>
  <si>
    <t>Продолжительность прекращения,  час.</t>
  </si>
  <si>
    <t>Значение 2015 год</t>
  </si>
  <si>
    <t>Подпись</t>
  </si>
  <si>
    <t xml:space="preserve">    (Ф.И.О.)                    </t>
  </si>
  <si>
    <t>Должность</t>
  </si>
  <si>
    <t>Предлагаемое плановое значение показателя уровня качества обслуживания потребителей услуг территориальными сетевыми организациями</t>
  </si>
  <si>
    <r>
      <t>Р</t>
    </r>
    <r>
      <rPr>
        <vertAlign val="subscript"/>
        <sz val="11"/>
        <color theme="1"/>
        <rFont val="Times New Roman"/>
        <family val="1"/>
        <charset val="204"/>
      </rPr>
      <t xml:space="preserve">с </t>
    </r>
  </si>
  <si>
    <t xml:space="preserve">1.3.  </t>
  </si>
  <si>
    <r>
      <t>И</t>
    </r>
    <r>
      <rPr>
        <vertAlign val="subscript"/>
        <sz val="11"/>
        <color theme="1"/>
        <rFont val="Times New Roman"/>
        <family val="1"/>
        <charset val="204"/>
      </rPr>
      <t xml:space="preserve">с </t>
    </r>
  </si>
  <si>
    <r>
      <t>И</t>
    </r>
    <r>
      <rPr>
        <vertAlign val="subscript"/>
        <sz val="11"/>
        <color theme="1"/>
        <rFont val="Times New Roman"/>
        <family val="1"/>
        <charset val="204"/>
      </rPr>
      <t>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</si>
  <si>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                                                                      (наименование территориальной сетевой организации)</t>
  </si>
  <si>
    <r>
      <t xml:space="preserve">Форма 2.4 - Предложения территориальных сетевых организаций по плановым значениям параметров (критериев), характеризующих индикаторы качества обслуживания потребителей, на каждый расчетный период регулирования в пределах долгосрочного периода регулирования </t>
    </r>
    <r>
      <rPr>
        <vertAlign val="superscript"/>
        <sz val="11"/>
        <rFont val="Times New Roman"/>
        <family val="1"/>
        <charset val="204"/>
      </rPr>
      <t>1</t>
    </r>
  </si>
  <si>
    <r>
      <t xml:space="preserve">2015
</t>
    </r>
    <r>
      <rPr>
        <sz val="9"/>
        <color theme="1"/>
        <rFont val="Times New Roman"/>
        <family val="1"/>
        <charset val="204"/>
      </rPr>
      <t>отчетный 
период</t>
    </r>
  </si>
  <si>
    <t>Фактические значения показателей за отчетный период 
2015 год</t>
  </si>
  <si>
    <t xml:space="preserve">Предложения электросетевой организации по плановым значениям показателей надежности и качества услуг на каждый расчетный период регулирования 
в пределах долгосрочного периода регулирования </t>
  </si>
  <si>
    <t>Форма 2.4</t>
  </si>
  <si>
    <t>Предложения территориальных сетевых организаций по плановым значениям параметров (критериев), характеризующих индикаторы качества обслуживания потребителей, на каждый расчетный период регулирования в пределах долгосрочного периода регулирования</t>
  </si>
  <si>
    <t>Форма 4.1 - Показатели уровня надежности и уровня качества оказываемых 
услуг электросетевой организации</t>
  </si>
  <si>
    <t>Показатель уровня качества осуществляемого технологического присоединения, Птпр</t>
  </si>
  <si>
    <t>Показатель уровня качества обслуживания потребителей услуг территориальными сетевыми организациями, Птсо</t>
  </si>
  <si>
    <t>Оценка достижения показателя уровня качества оказываемых услуг, Ккач1 (для территориальной сетевой организации)</t>
  </si>
  <si>
    <t>Оценка достижения показателя уровня качества оказываемых услуг, Ккач2 (для территориальной сетевой организации)</t>
  </si>
  <si>
    <t>пп. 5.1
методических указаний</t>
  </si>
  <si>
    <t>2.1</t>
  </si>
  <si>
    <t>3.2</t>
  </si>
  <si>
    <t>Форма 4.2 - Расчет обобщенного показателя уровня надежности и качества 
оказываемых услуг</t>
  </si>
  <si>
    <t>3. Коэффициент значимости показателя уровня качества оказываемых услуг, бета1</t>
  </si>
  <si>
    <t>4. Коэффициент значимости показателя уровня качества оказываемых услуг, бета2</t>
  </si>
  <si>
    <r>
      <t>5.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</si>
  <si>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п. 5.1</t>
  </si>
  <si>
    <t>6. Оценка достижения показателя уровня надежности оказываемых услуг, Ккач</t>
  </si>
  <si>
    <t>7. Оценка достижения показателя уровня надежности оказываемых услуг, Ккач1</t>
  </si>
  <si>
    <t>9. Обобщенный показатель уровня надежности и качества оказываемых услуг, Коб</t>
  </si>
  <si>
    <t>8. Оценка достижения показателя уровня надежности оказываемых услуг, Ккач2</t>
  </si>
  <si>
    <t xml:space="preserve">Форма 4.1 </t>
  </si>
  <si>
    <t xml:space="preserve">Форма 4.2 </t>
  </si>
  <si>
    <t>Показатели уровня надежности и уровня качества оказываемых услуг электросетевой организации</t>
  </si>
  <si>
    <t>Расчет обобщенного показателя уровня надежности и качества оказываемых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</si>
</sst>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_-* #,##0_р_._-;\-* #,##0_р_._-;_-* &quot;-&quot;_р_._-;_-@_-"/>
    <numFmt numFmtId="165" formatCode="_-* #,##0.00_р_._-;\-* #,##0.00_р_._-;_-* &quot;-&quot;??_р_._-;_-@_-"/>
    <numFmt numFmtId="166" formatCode="[h]:mm:ss;@"/>
    <numFmt numFmtId="167" formatCode="0.0"/>
    <numFmt numFmtId="168" formatCode="0.0000"/>
    <numFmt numFmtId="169" formatCode="h:mm;@"/>
    <numFmt numFmtId="170" formatCode="0.000"/>
    <numFmt numFmtId="171" formatCode="[$-F400]h:mm:ss\ AM/PM"/>
    <numFmt numFmtId="172" formatCode="#,##0.0000"/>
    <numFmt numFmtId="173" formatCode="0.00;0;"/>
    <numFmt numFmtId="174" formatCode="_-* #,##0\ _р_._-;\-* #,##0\ _р_._-;_-* &quot;-&quot;\ _р_._-;_-@_-"/>
    <numFmt numFmtId="175" formatCode="_-* #,##0\ _р_._-;\-* #,##0\ _р_._-;_-* &quot;- &quot;_р_._-;_-@_-"/>
    <numFmt numFmtId="176" formatCode="_-* #,##0_$_-;\-* #,##0_$_-;_-* &quot;-&quot;_$_-;_-@_-"/>
    <numFmt numFmtId="177" formatCode="_-* #,##0.00_-;\-* #,##0.00_-;_-* &quot;-&quot;??_-;_-@_-"/>
    <numFmt numFmtId="178" formatCode="_(&quot;$&quot;* #,##0_);_(&quot;$&quot;* \(#,##0\);_(&quot;$&quot;* &quot;-&quot;_);_(@_)"/>
    <numFmt numFmtId="179" formatCode="_(\$* #,##0_);_(\$* \(#,##0\);_(\$* \-_);_(@_)"/>
    <numFmt numFmtId="180" formatCode="&quot;$&quot;#,##0_);[Red]\(&quot;$&quot;#,##0\)"/>
    <numFmt numFmtId="181" formatCode="_-&quot;Ј&quot;* #,##0.00_-;\-&quot;Ј&quot;* #,##0.00_-;_-&quot;Ј&quot;* &quot;-&quot;??_-;_-@_-"/>
    <numFmt numFmtId="182" formatCode="0.00_)"/>
    <numFmt numFmtId="183" formatCode="General_)"/>
    <numFmt numFmtId="184" formatCode="_-* #,##0.00_р_._-;\-* #,##0.00_р_._-;_-* \-??_р_._-;_-@_-"/>
    <numFmt numFmtId="185" formatCode="_-* #,##0.0000_р_._-;\-* #,##0.0000_р_._-;_-* &quot;-&quot;??_р_._-;_-@_-"/>
  </numFmts>
  <fonts count="92" x14ac:knownFonts="1">
    <font>
      <sz val="11"/>
      <color theme="1"/>
      <name val="Calibri"/>
      <family val="2"/>
      <charset val="204"/>
      <scheme val="minor"/>
    </font>
    <font>
      <sz val="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9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bscript"/>
      <sz val="11"/>
      <name val="Tahoma"/>
      <family val="2"/>
      <charset val="204"/>
    </font>
    <font>
      <vertAlign val="subscript"/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b/>
      <i/>
      <sz val="16"/>
      <name val="Helv"/>
    </font>
    <font>
      <b/>
      <i/>
      <sz val="16"/>
      <name val="Arial"/>
      <family val="2"/>
    </font>
    <font>
      <sz val="8"/>
      <name val="Helv"/>
      <charset val="204"/>
    </font>
    <font>
      <sz val="8"/>
      <name val="Arial"/>
      <family val="2"/>
      <charset val="204"/>
    </font>
    <font>
      <sz val="8"/>
      <name val="Helv"/>
    </font>
    <font>
      <sz val="7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theme="1"/>
      <name val="Arial Cyr"/>
      <family val="2"/>
      <charset val="204"/>
    </font>
    <font>
      <sz val="10"/>
      <color indexed="8"/>
      <name val="MS Sans Serif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vertAlign val="sub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3" tint="-0.249977111117893"/>
      <name val="Calibri"/>
      <family val="2"/>
      <charset val="204"/>
      <scheme val="minor"/>
    </font>
    <font>
      <sz val="11"/>
      <color theme="3" tint="-0.249977111117893"/>
      <name val="Calibri"/>
      <family val="2"/>
      <charset val="204"/>
      <scheme val="minor"/>
    </font>
    <font>
      <vertAlign val="subscript"/>
      <sz val="11"/>
      <color theme="1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70">
    <xf numFmtId="0" fontId="0" fillId="0" borderId="0"/>
    <xf numFmtId="0" fontId="6" fillId="0" borderId="0"/>
    <xf numFmtId="169" fontId="9" fillId="0" borderId="0">
      <protection locked="0"/>
    </xf>
    <xf numFmtId="0" fontId="9" fillId="0" borderId="0"/>
    <xf numFmtId="165" fontId="27" fillId="0" borderId="0" applyFont="0" applyFill="0" applyBorder="0" applyAlignment="0" applyProtection="0"/>
    <xf numFmtId="0" fontId="30" fillId="0" borderId="0"/>
    <xf numFmtId="0" fontId="9" fillId="0" borderId="0"/>
    <xf numFmtId="165" fontId="9" fillId="0" borderId="0" applyFont="0" applyFill="0" applyBorder="0" applyAlignment="0" applyProtection="0"/>
    <xf numFmtId="0" fontId="33" fillId="0" borderId="0"/>
    <xf numFmtId="0" fontId="9" fillId="0" borderId="0"/>
    <xf numFmtId="0" fontId="34" fillId="0" borderId="0"/>
    <xf numFmtId="0" fontId="35" fillId="0" borderId="0"/>
    <xf numFmtId="0" fontId="34" fillId="0" borderId="0"/>
    <xf numFmtId="0" fontId="9" fillId="0" borderId="0"/>
    <xf numFmtId="0" fontId="9" fillId="0" borderId="0"/>
    <xf numFmtId="0" fontId="36" fillId="0" borderId="0"/>
    <xf numFmtId="0" fontId="37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7" fillId="0" borderId="0"/>
    <xf numFmtId="0" fontId="37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35" fillId="0" borderId="0"/>
    <xf numFmtId="0" fontId="37" fillId="0" borderId="0"/>
    <xf numFmtId="0" fontId="37" fillId="0" borderId="0"/>
    <xf numFmtId="0" fontId="34" fillId="0" borderId="0"/>
    <xf numFmtId="4" fontId="40" fillId="0" borderId="0">
      <alignment vertical="center"/>
    </xf>
    <xf numFmtId="0" fontId="34" fillId="0" borderId="0"/>
    <xf numFmtId="0" fontId="34" fillId="0" borderId="0"/>
    <xf numFmtId="0" fontId="39" fillId="0" borderId="0"/>
    <xf numFmtId="0" fontId="37" fillId="0" borderId="0"/>
    <xf numFmtId="0" fontId="35" fillId="0" borderId="0"/>
    <xf numFmtId="4" fontId="40" fillId="0" borderId="0">
      <alignment vertical="center"/>
    </xf>
    <xf numFmtId="0" fontId="37" fillId="0" borderId="0"/>
    <xf numFmtId="0" fontId="39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7" fillId="0" borderId="0"/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37" fillId="0" borderId="0"/>
    <xf numFmtId="0" fontId="35" fillId="0" borderId="0"/>
    <xf numFmtId="0" fontId="36" fillId="0" borderId="0"/>
    <xf numFmtId="173" fontId="9" fillId="0" borderId="0">
      <alignment horizontal="center"/>
    </xf>
    <xf numFmtId="173" fontId="9" fillId="0" borderId="0">
      <alignment horizontal="center"/>
    </xf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34" fillId="0" borderId="0"/>
    <xf numFmtId="0" fontId="9" fillId="0" borderId="0"/>
    <xf numFmtId="174" fontId="32" fillId="0" borderId="0" applyFont="0" applyFill="0" applyBorder="0" applyAlignment="0" applyProtection="0"/>
    <xf numFmtId="175" fontId="39" fillId="0" borderId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9" fillId="0" borderId="0" applyFill="0" applyBorder="0" applyAlignment="0" applyProtection="0"/>
    <xf numFmtId="180" fontId="45" fillId="0" borderId="0" applyFont="0" applyFill="0" applyBorder="0" applyAlignment="0" applyProtection="0"/>
    <xf numFmtId="181" fontId="36" fillId="0" borderId="0" applyFont="0" applyFill="0" applyBorder="0" applyAlignment="0" applyProtection="0"/>
    <xf numFmtId="182" fontId="46" fillId="0" borderId="0"/>
    <xf numFmtId="182" fontId="47" fillId="0" borderId="0"/>
    <xf numFmtId="0" fontId="36" fillId="0" borderId="0"/>
    <xf numFmtId="0" fontId="48" fillId="0" borderId="0"/>
    <xf numFmtId="0" fontId="49" fillId="0" borderId="0"/>
    <xf numFmtId="0" fontId="37" fillId="0" borderId="0"/>
    <xf numFmtId="9" fontId="36" fillId="0" borderId="0" applyFont="0" applyFill="0" applyBorder="0" applyAlignment="0" applyProtection="0"/>
    <xf numFmtId="0" fontId="50" fillId="0" borderId="0" applyNumberFormat="0">
      <alignment horizontal="left"/>
    </xf>
    <xf numFmtId="0" fontId="51" fillId="3" borderId="0">
      <alignment horizontal="center"/>
    </xf>
    <xf numFmtId="0" fontId="52" fillId="32" borderId="0">
      <alignment horizontal="left" vertical="top"/>
    </xf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183" fontId="39" fillId="0" borderId="13">
      <protection locked="0"/>
    </xf>
    <xf numFmtId="183" fontId="39" fillId="0" borderId="14">
      <protection locked="0"/>
    </xf>
    <xf numFmtId="0" fontId="53" fillId="14" borderId="15" applyNumberFormat="0" applyAlignment="0" applyProtection="0"/>
    <xf numFmtId="0" fontId="53" fillId="14" borderId="15" applyNumberFormat="0" applyAlignment="0" applyProtection="0"/>
    <xf numFmtId="0" fontId="53" fillId="14" borderId="15" applyNumberFormat="0" applyAlignment="0" applyProtection="0"/>
    <xf numFmtId="0" fontId="53" fillId="14" borderId="15" applyNumberFormat="0" applyAlignment="0" applyProtection="0"/>
    <xf numFmtId="0" fontId="53" fillId="15" borderId="15" applyNumberFormat="0" applyAlignment="0" applyProtection="0"/>
    <xf numFmtId="0" fontId="54" fillId="41" borderId="16" applyNumberFormat="0" applyAlignment="0" applyProtection="0"/>
    <xf numFmtId="0" fontId="54" fillId="41" borderId="16" applyNumberFormat="0" applyAlignment="0" applyProtection="0"/>
    <xf numFmtId="0" fontId="54" fillId="41" borderId="16" applyNumberFormat="0" applyAlignment="0" applyProtection="0"/>
    <xf numFmtId="0" fontId="54" fillId="41" borderId="16" applyNumberFormat="0" applyAlignment="0" applyProtection="0"/>
    <xf numFmtId="0" fontId="54" fillId="42" borderId="16" applyNumberFormat="0" applyAlignment="0" applyProtection="0"/>
    <xf numFmtId="0" fontId="55" fillId="41" borderId="15" applyNumberFormat="0" applyAlignment="0" applyProtection="0"/>
    <xf numFmtId="0" fontId="55" fillId="41" borderId="15" applyNumberFormat="0" applyAlignment="0" applyProtection="0"/>
    <xf numFmtId="0" fontId="55" fillId="41" borderId="15" applyNumberFormat="0" applyAlignment="0" applyProtection="0"/>
    <xf numFmtId="0" fontId="55" fillId="41" borderId="15" applyNumberFormat="0" applyAlignment="0" applyProtection="0"/>
    <xf numFmtId="0" fontId="55" fillId="42" borderId="15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6" fillId="0" borderId="0" applyBorder="0">
      <alignment horizontal="center" vertical="center" wrapText="1"/>
    </xf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8" fillId="0" borderId="18" applyNumberFormat="0" applyFill="0" applyAlignment="0" applyProtection="0"/>
    <xf numFmtId="0" fontId="58" fillId="0" borderId="18" applyNumberFormat="0" applyFill="0" applyAlignment="0" applyProtection="0"/>
    <xf numFmtId="0" fontId="58" fillId="0" borderId="18" applyNumberFormat="0" applyFill="0" applyAlignment="0" applyProtection="0"/>
    <xf numFmtId="0" fontId="58" fillId="0" borderId="18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6" fillId="0" borderId="0" applyBorder="0">
      <alignment horizontal="center" vertical="center" wrapText="1"/>
    </xf>
    <xf numFmtId="0" fontId="60" fillId="0" borderId="20" applyBorder="0">
      <alignment horizontal="center" vertical="center" wrapText="1"/>
    </xf>
    <xf numFmtId="0" fontId="60" fillId="0" borderId="0" applyBorder="0">
      <alignment horizontal="center" vertical="center" wrapText="1"/>
    </xf>
    <xf numFmtId="183" fontId="61" fillId="43" borderId="13"/>
    <xf numFmtId="183" fontId="61" fillId="13" borderId="14"/>
    <xf numFmtId="4" fontId="62" fillId="2" borderId="21" applyBorder="0">
      <alignment horizontal="right"/>
    </xf>
    <xf numFmtId="4" fontId="62" fillId="44" borderId="0" applyBorder="0">
      <alignment horizontal="right"/>
    </xf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4" fillId="45" borderId="23" applyNumberFormat="0" applyAlignment="0" applyProtection="0"/>
    <xf numFmtId="0" fontId="64" fillId="45" borderId="23" applyNumberFormat="0" applyAlignment="0" applyProtection="0"/>
    <xf numFmtId="0" fontId="64" fillId="45" borderId="23" applyNumberFormat="0" applyAlignment="0" applyProtection="0"/>
    <xf numFmtId="0" fontId="64" fillId="45" borderId="23" applyNumberFormat="0" applyAlignment="0" applyProtection="0"/>
    <xf numFmtId="0" fontId="64" fillId="46" borderId="23" applyNumberFormat="0" applyAlignment="0" applyProtection="0"/>
    <xf numFmtId="0" fontId="32" fillId="47" borderId="0" applyFill="0">
      <alignment wrapText="1"/>
    </xf>
    <xf numFmtId="0" fontId="32" fillId="47" borderId="0" applyFill="0">
      <alignment wrapText="1"/>
    </xf>
    <xf numFmtId="0" fontId="32" fillId="47" borderId="0" applyFill="0">
      <alignment wrapText="1"/>
    </xf>
    <xf numFmtId="0" fontId="32" fillId="47" borderId="0" applyFill="0">
      <alignment wrapText="1"/>
    </xf>
    <xf numFmtId="0" fontId="32" fillId="47" borderId="0" applyFill="0">
      <alignment wrapText="1"/>
    </xf>
    <xf numFmtId="0" fontId="65" fillId="0" borderId="0" applyFill="0">
      <alignment wrapText="1"/>
    </xf>
    <xf numFmtId="0" fontId="66" fillId="0" borderId="0">
      <alignment horizontal="center" vertical="top" wrapText="1"/>
    </xf>
    <xf numFmtId="0" fontId="67" fillId="0" borderId="0">
      <alignment horizontal="centerContinuous" vertical="center" wrapText="1"/>
    </xf>
    <xf numFmtId="0" fontId="67" fillId="0" borderId="0">
      <alignment horizontal="center" vertical="center" wrapText="1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69" fillId="4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9" fillId="0" borderId="0"/>
    <xf numFmtId="0" fontId="9" fillId="0" borderId="0"/>
    <xf numFmtId="0" fontId="9" fillId="0" borderId="0"/>
    <xf numFmtId="4" fontId="9" fillId="0" borderId="0">
      <alignment vertical="center"/>
    </xf>
    <xf numFmtId="4" fontId="9" fillId="0" borderId="0">
      <alignment vertical="center"/>
    </xf>
    <xf numFmtId="0" fontId="9" fillId="0" borderId="0"/>
    <xf numFmtId="0" fontId="9" fillId="0" borderId="0"/>
    <xf numFmtId="4" fontId="9" fillId="0" borderId="0">
      <alignment vertical="center"/>
    </xf>
    <xf numFmtId="4" fontId="9" fillId="0" borderId="0">
      <alignment vertical="center"/>
    </xf>
    <xf numFmtId="0" fontId="9" fillId="0" borderId="0"/>
    <xf numFmtId="0" fontId="9" fillId="0" borderId="0"/>
    <xf numFmtId="4" fontId="9" fillId="0" borderId="0">
      <alignment vertical="center"/>
    </xf>
    <xf numFmtId="0" fontId="27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7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9" fillId="0" borderId="0"/>
    <xf numFmtId="0" fontId="70" fillId="0" borderId="0"/>
    <xf numFmtId="0" fontId="9" fillId="0" borderId="0"/>
    <xf numFmtId="0" fontId="70" fillId="0" borderId="0"/>
    <xf numFmtId="0" fontId="39" fillId="0" borderId="0"/>
    <xf numFmtId="0" fontId="70" fillId="0" borderId="0"/>
    <xf numFmtId="0" fontId="9" fillId="0" borderId="0"/>
    <xf numFmtId="0" fontId="70" fillId="0" borderId="0"/>
    <xf numFmtId="0" fontId="9" fillId="0" borderId="0"/>
    <xf numFmtId="0" fontId="70" fillId="0" borderId="0"/>
    <xf numFmtId="0" fontId="36" fillId="0" borderId="0"/>
    <xf numFmtId="0" fontId="70" fillId="0" borderId="0"/>
    <xf numFmtId="0" fontId="9" fillId="0" borderId="0"/>
    <xf numFmtId="0" fontId="70" fillId="0" borderId="0"/>
    <xf numFmtId="0" fontId="70" fillId="0" borderId="0"/>
    <xf numFmtId="0" fontId="70" fillId="0" borderId="0"/>
    <xf numFmtId="0" fontId="9" fillId="0" borderId="0"/>
    <xf numFmtId="4" fontId="9" fillId="0" borderId="0">
      <alignment vertical="center"/>
    </xf>
    <xf numFmtId="4" fontId="9" fillId="0" borderId="0">
      <alignment vertical="center"/>
    </xf>
    <xf numFmtId="0" fontId="36" fillId="0" borderId="0"/>
    <xf numFmtId="0" fontId="36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27" fillId="0" borderId="0"/>
    <xf numFmtId="0" fontId="71" fillId="0" borderId="0"/>
    <xf numFmtId="0" fontId="27" fillId="0" borderId="0"/>
    <xf numFmtId="0" fontId="9" fillId="0" borderId="0"/>
    <xf numFmtId="0" fontId="9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2" fillId="6" borderId="0" applyNumberFormat="0" applyBorder="0" applyAlignment="0" applyProtection="0"/>
    <xf numFmtId="0" fontId="72" fillId="6" borderId="0" applyNumberFormat="0" applyBorder="0" applyAlignment="0" applyProtection="0"/>
    <xf numFmtId="0" fontId="72" fillId="6" borderId="0" applyNumberFormat="0" applyBorder="0" applyAlignment="0" applyProtection="0"/>
    <xf numFmtId="0" fontId="72" fillId="6" borderId="0" applyNumberFormat="0" applyBorder="0" applyAlignment="0" applyProtection="0"/>
    <xf numFmtId="0" fontId="72" fillId="7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49" borderId="24" applyNumberFormat="0" applyFont="0" applyAlignment="0" applyProtection="0"/>
    <xf numFmtId="0" fontId="39" fillId="50" borderId="24" applyNumberForma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41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0" fontId="9" fillId="49" borderId="24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37" fillId="0" borderId="0"/>
    <xf numFmtId="0" fontId="38" fillId="0" borderId="0"/>
    <xf numFmtId="0" fontId="34" fillId="0" borderId="0"/>
    <xf numFmtId="0" fontId="39" fillId="0" borderId="0"/>
    <xf numFmtId="0" fontId="34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84" fontId="39" fillId="0" borderId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" fontId="62" fillId="47" borderId="0" applyBorder="0">
      <alignment horizontal="right"/>
    </xf>
    <xf numFmtId="4" fontId="62" fillId="9" borderId="0" applyBorder="0">
      <alignment horizontal="right"/>
    </xf>
    <xf numFmtId="4" fontId="62" fillId="51" borderId="26" applyBorder="0">
      <alignment horizontal="right"/>
    </xf>
    <xf numFmtId="4" fontId="62" fillId="15" borderId="0" applyBorder="0">
      <alignment horizontal="right"/>
    </xf>
    <xf numFmtId="4" fontId="62" fillId="47" borderId="21" applyFont="0" applyBorder="0">
      <alignment horizontal="right"/>
    </xf>
    <xf numFmtId="4" fontId="39" fillId="9" borderId="0" applyBorder="0">
      <alignment horizontal="right"/>
    </xf>
    <xf numFmtId="0" fontId="76" fillId="8" borderId="0" applyNumberFormat="0" applyBorder="0" applyAlignment="0" applyProtection="0"/>
    <xf numFmtId="0" fontId="76" fillId="8" borderId="0" applyNumberFormat="0" applyBorder="0" applyAlignment="0" applyProtection="0"/>
    <xf numFmtId="0" fontId="76" fillId="8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9" fontId="27" fillId="0" borderId="0" applyFont="0" applyFill="0" applyBorder="0" applyAlignment="0" applyProtection="0"/>
  </cellStyleXfs>
  <cellXfs count="396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/>
    <xf numFmtId="0" fontId="0" fillId="0" borderId="0" xfId="0" applyNumberFormat="1" applyFill="1" applyProtection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" fillId="0" borderId="0" xfId="2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Alignment="1" applyProtection="1">
      <alignment horizontal="left" vertical="center"/>
    </xf>
    <xf numFmtId="0" fontId="1" fillId="0" borderId="0" xfId="2" applyNumberFormat="1" applyFont="1" applyFill="1" applyAlignment="1" applyProtection="1">
      <alignment horizontal="left" vertical="center"/>
    </xf>
    <xf numFmtId="0" fontId="1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0" xfId="0" applyNumberFormat="1" applyFill="1"/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/>
    <xf numFmtId="0" fontId="2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Alignment="1">
      <alignment horizontal="left"/>
    </xf>
    <xf numFmtId="0" fontId="3" fillId="0" borderId="0" xfId="3" applyNumberFormat="1" applyFont="1" applyBorder="1" applyAlignment="1">
      <alignment horizontal="left"/>
    </xf>
    <xf numFmtId="0" fontId="2" fillId="0" borderId="0" xfId="3" applyNumberFormat="1" applyFont="1" applyBorder="1" applyAlignment="1">
      <alignment horizontal="left"/>
    </xf>
    <xf numFmtId="0" fontId="4" fillId="0" borderId="0" xfId="3" applyNumberFormat="1" applyFont="1" applyBorder="1" applyAlignment="1">
      <alignment horizontal="left"/>
    </xf>
    <xf numFmtId="0" fontId="4" fillId="0" borderId="0" xfId="3" applyFont="1" applyAlignment="1">
      <alignment horizontal="left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/>
    </xf>
    <xf numFmtId="0" fontId="7" fillId="0" borderId="0" xfId="0" applyNumberFormat="1" applyFont="1" applyBorder="1" applyAlignment="1">
      <alignment horizontal="left" vertical="center"/>
    </xf>
    <xf numFmtId="0" fontId="11" fillId="0" borderId="7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3" applyFont="1" applyBorder="1" applyAlignment="1">
      <alignment horizontal="left"/>
    </xf>
    <xf numFmtId="0" fontId="3" fillId="0" borderId="0" xfId="3" applyFont="1" applyBorder="1" applyAlignment="1">
      <alignment horizontal="left" vertical="top"/>
    </xf>
    <xf numFmtId="0" fontId="3" fillId="0" borderId="0" xfId="3" applyFont="1" applyBorder="1" applyAlignment="1">
      <alignment horizontal="left"/>
    </xf>
    <xf numFmtId="49" fontId="3" fillId="0" borderId="0" xfId="3" applyNumberFormat="1" applyFon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21" fillId="0" borderId="0" xfId="3" applyFont="1" applyBorder="1" applyAlignment="1">
      <alignment horizontal="left"/>
    </xf>
    <xf numFmtId="0" fontId="2" fillId="0" borderId="0" xfId="3" applyFont="1" applyBorder="1" applyAlignment="1">
      <alignment horizontal="center" wrapText="1"/>
    </xf>
    <xf numFmtId="0" fontId="3" fillId="0" borderId="1" xfId="3" applyNumberFormat="1" applyFont="1" applyBorder="1" applyAlignment="1">
      <alignment vertical="top" wrapText="1"/>
    </xf>
    <xf numFmtId="49" fontId="3" fillId="0" borderId="0" xfId="3" applyNumberFormat="1" applyFont="1" applyBorder="1" applyAlignment="1">
      <alignment horizontal="left" wrapText="1"/>
    </xf>
    <xf numFmtId="0" fontId="3" fillId="0" borderId="0" xfId="3" applyNumberFormat="1" applyFont="1" applyBorder="1" applyAlignment="1">
      <alignment vertical="top" wrapText="1"/>
    </xf>
    <xf numFmtId="0" fontId="3" fillId="0" borderId="0" xfId="3" applyFont="1" applyBorder="1" applyAlignment="1">
      <alignment vertical="top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2" fillId="0" borderId="0" xfId="3" applyNumberFormat="1" applyFont="1" applyBorder="1" applyAlignment="1">
      <alignment wrapText="1"/>
    </xf>
    <xf numFmtId="0" fontId="4" fillId="0" borderId="0" xfId="3" applyFont="1" applyAlignment="1">
      <alignment horizontal="center"/>
    </xf>
    <xf numFmtId="0" fontId="4" fillId="0" borderId="0" xfId="3" applyFont="1" applyBorder="1" applyAlignment="1">
      <alignment horizontal="center" vertical="top"/>
    </xf>
    <xf numFmtId="0" fontId="13" fillId="0" borderId="0" xfId="0" applyFont="1" applyBorder="1" applyAlignment="1">
      <alignment horizontal="justify" wrapText="1"/>
    </xf>
    <xf numFmtId="168" fontId="2" fillId="0" borderId="0" xfId="3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/>
    </xf>
    <xf numFmtId="0" fontId="4" fillId="0" borderId="0" xfId="3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/>
    <xf numFmtId="0" fontId="8" fillId="0" borderId="0" xfId="2" applyNumberFormat="1" applyFont="1" applyFill="1" applyBorder="1" applyAlignment="1" applyProtection="1">
      <alignment horizontal="center" vertical="center"/>
    </xf>
    <xf numFmtId="0" fontId="0" fillId="0" borderId="0" xfId="0" applyNumberFormat="1" applyFont="1"/>
    <xf numFmtId="172" fontId="3" fillId="0" borderId="1" xfId="3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68" fontId="3" fillId="0" borderId="1" xfId="3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left" vertical="center" wrapText="1" indent="1"/>
    </xf>
    <xf numFmtId="171" fontId="0" fillId="0" borderId="0" xfId="0" applyNumberFormat="1"/>
    <xf numFmtId="171" fontId="5" fillId="0" borderId="10" xfId="0" applyNumberFormat="1" applyFont="1" applyBorder="1" applyAlignment="1">
      <alignment horizontal="center" vertical="center" wrapText="1"/>
    </xf>
    <xf numFmtId="171" fontId="2" fillId="0" borderId="0" xfId="0" applyNumberFormat="1" applyFont="1" applyBorder="1" applyAlignment="1">
      <alignment horizontal="left" vertical="center"/>
    </xf>
    <xf numFmtId="171" fontId="11" fillId="0" borderId="0" xfId="0" applyNumberFormat="1" applyFont="1" applyFill="1" applyBorder="1" applyAlignment="1" applyProtection="1">
      <alignment horizontal="center" wrapText="1"/>
    </xf>
    <xf numFmtId="171" fontId="4" fillId="0" borderId="0" xfId="0" applyNumberFormat="1" applyFont="1" applyBorder="1" applyAlignment="1">
      <alignment horizontal="center" vertical="center"/>
    </xf>
    <xf numFmtId="171" fontId="1" fillId="0" borderId="0" xfId="0" applyNumberFormat="1" applyFont="1" applyBorder="1" applyAlignment="1">
      <alignment horizontal="center" vertical="center"/>
    </xf>
    <xf numFmtId="171" fontId="3" fillId="0" borderId="0" xfId="0" applyNumberFormat="1" applyFont="1" applyBorder="1" applyAlignment="1">
      <alignment horizontal="left" vertical="center"/>
    </xf>
    <xf numFmtId="166" fontId="7" fillId="0" borderId="0" xfId="0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/>
    </xf>
    <xf numFmtId="0" fontId="5" fillId="0" borderId="0" xfId="3" applyNumberFormat="1" applyFont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16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NumberFormat="1" applyFont="1" applyBorder="1" applyAlignment="1">
      <alignment horizontal="center"/>
    </xf>
    <xf numFmtId="0" fontId="2" fillId="0" borderId="0" xfId="3" applyNumberFormat="1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0" fontId="80" fillId="0" borderId="0" xfId="0" applyFont="1" applyFill="1" applyAlignment="1">
      <alignment horizontal="left" vertical="center"/>
    </xf>
    <xf numFmtId="0" fontId="80" fillId="0" borderId="0" xfId="0" applyFont="1" applyFill="1" applyAlignment="1">
      <alignment horizontal="center" vertical="center" wrapText="1"/>
    </xf>
    <xf numFmtId="1" fontId="80" fillId="0" borderId="0" xfId="0" applyNumberFormat="1" applyFont="1" applyFill="1" applyAlignment="1">
      <alignment horizontal="center" vertical="center" wrapText="1"/>
    </xf>
    <xf numFmtId="2" fontId="80" fillId="0" borderId="0" xfId="0" applyNumberFormat="1" applyFont="1" applyFill="1" applyAlignment="1">
      <alignment horizontal="center" vertical="center" wrapText="1"/>
    </xf>
    <xf numFmtId="0" fontId="8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81" fillId="0" borderId="0" xfId="0" applyFont="1" applyFill="1" applyAlignment="1">
      <alignment horizontal="center" vertical="center" wrapText="1"/>
    </xf>
    <xf numFmtId="2" fontId="81" fillId="0" borderId="0" xfId="0" applyNumberFormat="1" applyFont="1" applyFill="1" applyAlignment="1">
      <alignment horizontal="center" vertical="center" wrapText="1"/>
    </xf>
    <xf numFmtId="1" fontId="81" fillId="0" borderId="0" xfId="0" applyNumberFormat="1" applyFont="1" applyFill="1" applyAlignment="1">
      <alignment horizontal="center" vertical="center" wrapText="1"/>
    </xf>
    <xf numFmtId="0" fontId="8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80" fillId="0" borderId="1" xfId="0" applyFont="1" applyFill="1" applyBorder="1" applyAlignment="1">
      <alignment horizontal="left" vertical="center" wrapText="1"/>
    </xf>
    <xf numFmtId="0" fontId="80" fillId="0" borderId="1" xfId="0" applyFont="1" applyFill="1" applyBorder="1" applyAlignment="1" applyProtection="1">
      <alignment horizontal="center" vertical="center" wrapText="1"/>
      <protection locked="0"/>
    </xf>
    <xf numFmtId="1" fontId="8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Fill="1" applyBorder="1" applyAlignment="1" applyProtection="1">
      <alignment horizontal="center" vertical="center"/>
      <protection locked="0"/>
    </xf>
    <xf numFmtId="17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2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0" fontId="80" fillId="0" borderId="0" xfId="0" applyFont="1" applyFill="1" applyAlignment="1">
      <alignment horizontal="left" vertical="center" wrapText="1"/>
    </xf>
    <xf numFmtId="0" fontId="82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1" fontId="80" fillId="0" borderId="0" xfId="0" applyNumberFormat="1" applyFont="1" applyFill="1" applyAlignment="1">
      <alignment horizontal="center" vertical="center"/>
    </xf>
    <xf numFmtId="2" fontId="80" fillId="0" borderId="0" xfId="0" applyNumberFormat="1" applyFont="1" applyFill="1" applyAlignment="1">
      <alignment horizontal="center" vertical="center"/>
    </xf>
    <xf numFmtId="2" fontId="17" fillId="0" borderId="0" xfId="0" applyNumberFormat="1" applyFont="1" applyFill="1" applyBorder="1" applyAlignment="1">
      <alignment vertical="center"/>
    </xf>
    <xf numFmtId="1" fontId="17" fillId="0" borderId="0" xfId="0" applyNumberFormat="1" applyFont="1" applyFill="1" applyAlignment="1">
      <alignment horizontal="center" vertical="center" wrapText="1"/>
    </xf>
    <xf numFmtId="2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67" fontId="80" fillId="0" borderId="0" xfId="0" applyNumberFormat="1" applyFont="1" applyFill="1" applyAlignment="1">
      <alignment horizontal="center" vertical="center" wrapText="1"/>
    </xf>
    <xf numFmtId="0" fontId="81" fillId="0" borderId="0" xfId="0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 vertical="center" wrapText="1"/>
    </xf>
    <xf numFmtId="0" fontId="81" fillId="0" borderId="1" xfId="0" applyFont="1" applyFill="1" applyBorder="1" applyAlignment="1">
      <alignment horizontal="center" vertical="center" wrapText="1"/>
    </xf>
    <xf numFmtId="1" fontId="81" fillId="0" borderId="1" xfId="0" applyNumberFormat="1" applyFont="1" applyFill="1" applyBorder="1" applyAlignment="1">
      <alignment horizontal="center" vertical="center" wrapText="1"/>
    </xf>
    <xf numFmtId="0" fontId="81" fillId="0" borderId="1" xfId="0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8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0" applyFont="1" applyFill="1" applyBorder="1" applyAlignment="1"/>
    <xf numFmtId="0" fontId="0" fillId="0" borderId="0" xfId="0" applyFont="1" applyFill="1" applyBorder="1" applyAlignment="1"/>
    <xf numFmtId="0" fontId="81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Border="1" applyAlignment="1"/>
    <xf numFmtId="167" fontId="17" fillId="0" borderId="0" xfId="0" applyNumberFormat="1" applyFont="1" applyFill="1" applyAlignment="1">
      <alignment horizontal="center" vertical="center" wrapText="1"/>
    </xf>
    <xf numFmtId="0" fontId="80" fillId="0" borderId="0" xfId="0" applyNumberFormat="1" applyFont="1" applyFill="1" applyBorder="1" applyAlignment="1">
      <alignment horizontal="left" vertical="center"/>
    </xf>
    <xf numFmtId="0" fontId="80" fillId="0" borderId="0" xfId="0" applyNumberFormat="1" applyFont="1" applyFill="1" applyBorder="1" applyAlignment="1">
      <alignment horizontal="left" vertical="center" wrapText="1"/>
    </xf>
    <xf numFmtId="2" fontId="80" fillId="0" borderId="0" xfId="0" applyNumberFormat="1" applyFont="1" applyFill="1" applyBorder="1" applyAlignment="1">
      <alignment horizontal="left" vertical="center" wrapText="1"/>
    </xf>
    <xf numFmtId="0" fontId="80" fillId="0" borderId="0" xfId="0" applyNumberFormat="1" applyFont="1" applyFill="1" applyBorder="1"/>
    <xf numFmtId="0" fontId="13" fillId="0" borderId="0" xfId="0" applyNumberFormat="1" applyFont="1" applyFill="1" applyBorder="1"/>
    <xf numFmtId="0" fontId="83" fillId="0" borderId="0" xfId="0" applyNumberFormat="1" applyFont="1" applyFill="1" applyBorder="1"/>
    <xf numFmtId="0" fontId="81" fillId="0" borderId="0" xfId="0" applyNumberFormat="1" applyFont="1" applyFill="1" applyBorder="1" applyAlignment="1">
      <alignment horizontal="left" vertical="center" wrapText="1"/>
    </xf>
    <xf numFmtId="0" fontId="81" fillId="0" borderId="0" xfId="0" applyNumberFormat="1" applyFont="1" applyFill="1" applyBorder="1"/>
    <xf numFmtId="0" fontId="0" fillId="0" borderId="0" xfId="0" applyNumberFormat="1" applyFont="1" applyFill="1" applyBorder="1"/>
    <xf numFmtId="0" fontId="1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77" fillId="0" borderId="0" xfId="0" applyNumberFormat="1" applyFont="1" applyFill="1" applyBorder="1"/>
    <xf numFmtId="0" fontId="84" fillId="0" borderId="0" xfId="0" applyNumberFormat="1" applyFont="1" applyFill="1" applyBorder="1" applyAlignment="1" applyProtection="1">
      <alignment horizontal="center" vertical="center"/>
    </xf>
    <xf numFmtId="2" fontId="81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ont="1" applyFill="1" applyBorder="1"/>
    <xf numFmtId="168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19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9" fontId="19" fillId="0" borderId="0" xfId="469" applyFont="1" applyAlignment="1">
      <alignment horizontal="center" vertical="center"/>
    </xf>
    <xf numFmtId="165" fontId="0" fillId="0" borderId="0" xfId="4" applyFont="1" applyAlignment="1">
      <alignment vertical="center"/>
    </xf>
    <xf numFmtId="49" fontId="3" fillId="0" borderId="2" xfId="3" applyNumberFormat="1" applyFont="1" applyFill="1" applyBorder="1" applyAlignment="1">
      <alignment horizontal="center" vertical="center" wrapText="1"/>
    </xf>
    <xf numFmtId="168" fontId="3" fillId="0" borderId="1" xfId="3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1" fillId="0" borderId="0" xfId="0" applyNumberFormat="1" applyFont="1" applyFill="1" applyBorder="1" applyAlignment="1">
      <alignment horizontal="right" vertical="center"/>
    </xf>
    <xf numFmtId="167" fontId="83" fillId="0" borderId="0" xfId="0" applyNumberFormat="1" applyFont="1" applyFill="1" applyBorder="1" applyAlignment="1">
      <alignment horizontal="left" vertical="top"/>
    </xf>
    <xf numFmtId="0" fontId="7" fillId="0" borderId="0" xfId="3" applyNumberFormat="1" applyFont="1" applyBorder="1" applyAlignment="1">
      <alignment horizontal="right"/>
    </xf>
    <xf numFmtId="0" fontId="11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horizontal="left"/>
    </xf>
    <xf numFmtId="0" fontId="11" fillId="0" borderId="0" xfId="3" applyFont="1" applyBorder="1" applyAlignment="1">
      <alignment horizontal="left"/>
    </xf>
    <xf numFmtId="0" fontId="11" fillId="0" borderId="0" xfId="3" applyNumberFormat="1" applyFont="1" applyBorder="1" applyAlignment="1">
      <alignment horizontal="center" wrapText="1"/>
    </xf>
    <xf numFmtId="0" fontId="7" fillId="0" borderId="0" xfId="3" applyNumberFormat="1" applyFont="1" applyBorder="1" applyAlignment="1">
      <alignment horizontal="center"/>
    </xf>
    <xf numFmtId="0" fontId="18" fillId="0" borderId="32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vertical="center"/>
    </xf>
    <xf numFmtId="0" fontId="84" fillId="0" borderId="0" xfId="0" applyNumberFormat="1" applyFont="1" applyFill="1" applyBorder="1" applyAlignment="1" applyProtection="1">
      <alignment horizontal="right" vertical="center"/>
    </xf>
    <xf numFmtId="0" fontId="18" fillId="0" borderId="32" xfId="0" applyFont="1" applyFill="1" applyBorder="1" applyAlignment="1"/>
    <xf numFmtId="167" fontId="84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49" fontId="11" fillId="0" borderId="1" xfId="3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 applyProtection="1">
      <alignment horizontal="left" vertical="center" wrapText="1"/>
    </xf>
    <xf numFmtId="168" fontId="17" fillId="0" borderId="21" xfId="0" applyNumberFormat="1" applyFont="1" applyFill="1" applyBorder="1" applyAlignment="1" applyProtection="1">
      <alignment horizontal="center" vertical="center" wrapText="1"/>
      <protection locked="0"/>
    </xf>
    <xf numFmtId="168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Border="1"/>
    <xf numFmtId="0" fontId="14" fillId="0" borderId="0" xfId="0" applyFont="1"/>
    <xf numFmtId="0" fontId="3" fillId="0" borderId="28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9" fontId="88" fillId="0" borderId="0" xfId="0" applyNumberFormat="1" applyFont="1" applyAlignment="1">
      <alignment horizontal="center" vertical="center"/>
    </xf>
    <xf numFmtId="0" fontId="89" fillId="0" borderId="0" xfId="0" applyNumberFormat="1" applyFont="1" applyAlignment="1">
      <alignment vertical="center"/>
    </xf>
    <xf numFmtId="168" fontId="90" fillId="0" borderId="0" xfId="0" applyNumberFormat="1" applyFont="1" applyAlignment="1">
      <alignment vertical="center"/>
    </xf>
    <xf numFmtId="185" fontId="89" fillId="0" borderId="0" xfId="4" applyNumberFormat="1" applyFont="1" applyAlignment="1">
      <alignment horizontal="center" vertical="center"/>
    </xf>
    <xf numFmtId="185" fontId="89" fillId="0" borderId="0" xfId="4" applyNumberFormat="1" applyFont="1" applyAlignment="1">
      <alignment vertical="center"/>
    </xf>
    <xf numFmtId="185" fontId="90" fillId="0" borderId="0" xfId="0" applyNumberFormat="1" applyFont="1" applyAlignment="1">
      <alignment vertical="center"/>
    </xf>
    <xf numFmtId="16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1" xfId="0" applyNumberFormat="1" applyFont="1" applyBorder="1" applyAlignment="1">
      <alignment horizontal="justify" vertical="center" wrapText="1"/>
    </xf>
    <xf numFmtId="2" fontId="5" fillId="0" borderId="39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2" fontId="5" fillId="0" borderId="35" xfId="0" applyNumberFormat="1" applyFont="1" applyBorder="1" applyAlignment="1">
      <alignment horizontal="center" vertical="center" wrapText="1"/>
    </xf>
    <xf numFmtId="0" fontId="5" fillId="0" borderId="41" xfId="0" applyNumberFormat="1" applyFont="1" applyBorder="1" applyAlignment="1">
      <alignment horizontal="center" vertical="center" wrapText="1"/>
    </xf>
    <xf numFmtId="0" fontId="5" fillId="0" borderId="42" xfId="0" applyNumberFormat="1" applyFont="1" applyBorder="1" applyAlignment="1">
      <alignment horizontal="justify" vertical="center" wrapText="1"/>
    </xf>
    <xf numFmtId="2" fontId="5" fillId="0" borderId="38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2" fillId="0" borderId="0" xfId="3" applyFont="1" applyBorder="1" applyAlignment="1">
      <alignment horizontal="center" wrapText="1"/>
    </xf>
    <xf numFmtId="0" fontId="3" fillId="0" borderId="2" xfId="3" applyFont="1" applyBorder="1" applyAlignment="1">
      <alignment horizontal="center" vertical="center" wrapText="1"/>
    </xf>
    <xf numFmtId="49" fontId="3" fillId="0" borderId="2" xfId="3" applyNumberFormat="1" applyFont="1" applyBorder="1" applyAlignment="1">
      <alignment horizontal="center" vertical="center" wrapText="1"/>
    </xf>
    <xf numFmtId="2" fontId="5" fillId="0" borderId="31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 vertical="center" wrapText="1"/>
    </xf>
    <xf numFmtId="0" fontId="81" fillId="0" borderId="0" xfId="0" applyFont="1" applyFill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left" vertical="center"/>
    </xf>
    <xf numFmtId="0" fontId="84" fillId="0" borderId="0" xfId="0" applyNumberFormat="1" applyFont="1" applyFill="1" applyBorder="1" applyAlignment="1" applyProtection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81" fillId="0" borderId="0" xfId="0" applyNumberFormat="1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17" fillId="0" borderId="33" xfId="0" applyFont="1" applyBorder="1" applyAlignment="1">
      <alignment horizontal="center"/>
    </xf>
    <xf numFmtId="0" fontId="4" fillId="0" borderId="32" xfId="0" applyNumberFormat="1" applyFont="1" applyBorder="1" applyAlignment="1">
      <alignment horizontal="center" vertical="center"/>
    </xf>
    <xf numFmtId="0" fontId="5" fillId="0" borderId="0" xfId="2" applyNumberFormat="1" applyFont="1" applyFill="1" applyBorder="1" applyAlignment="1" applyProtection="1">
      <alignment horizontal="left" vertical="center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3" fillId="0" borderId="33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33" xfId="2" applyNumberFormat="1" applyFont="1" applyFill="1" applyBorder="1" applyAlignment="1" applyProtection="1">
      <alignment horizontal="center" vertical="center"/>
      <protection locked="0"/>
    </xf>
    <xf numFmtId="0" fontId="3" fillId="0" borderId="33" xfId="2" applyNumberFormat="1" applyFont="1" applyFill="1" applyBorder="1" applyAlignment="1" applyProtection="1">
      <alignment horizontal="left" vertical="center" wrapText="1" indent="2"/>
    </xf>
    <xf numFmtId="0" fontId="17" fillId="0" borderId="21" xfId="2" applyNumberFormat="1" applyFont="1" applyFill="1" applyBorder="1" applyAlignment="1" applyProtection="1">
      <alignment horizontal="center" vertical="center" wrapText="1"/>
      <protection locked="0"/>
    </xf>
    <xf numFmtId="168" fontId="17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21" xfId="2" applyNumberFormat="1" applyFont="1" applyFill="1" applyBorder="1" applyAlignment="1" applyProtection="1">
      <alignment horizontal="left" vertical="center" wrapText="1" indent="2"/>
    </xf>
    <xf numFmtId="2" fontId="17" fillId="0" borderId="21" xfId="2" applyNumberFormat="1" applyFont="1" applyFill="1" applyBorder="1" applyAlignment="1" applyProtection="1">
      <alignment horizontal="center" vertical="center" wrapText="1"/>
      <protection locked="0"/>
    </xf>
    <xf numFmtId="170" fontId="17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21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/>
    <xf numFmtId="0" fontId="7" fillId="0" borderId="0" xfId="0" applyNumberFormat="1" applyFont="1" applyFill="1" applyBorder="1" applyAlignment="1" applyProtection="1">
      <alignment horizontal="right" vertical="center"/>
    </xf>
    <xf numFmtId="0" fontId="3" fillId="0" borderId="1" xfId="3" applyNumberFormat="1" applyFont="1" applyFill="1" applyBorder="1" applyAlignment="1">
      <alignment horizontal="left" vertical="center" wrapText="1"/>
    </xf>
    <xf numFmtId="0" fontId="3" fillId="0" borderId="1" xfId="3" applyNumberFormat="1" applyFont="1" applyFill="1" applyBorder="1" applyAlignment="1">
      <alignment vertical="top" wrapText="1"/>
    </xf>
    <xf numFmtId="0" fontId="11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wrapText="1"/>
    </xf>
    <xf numFmtId="168" fontId="11" fillId="0" borderId="1" xfId="3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left" wrapText="1"/>
    </xf>
    <xf numFmtId="2" fontId="3" fillId="0" borderId="1" xfId="3" applyNumberFormat="1" applyFont="1" applyFill="1" applyBorder="1" applyAlignment="1">
      <alignment horizontal="center"/>
    </xf>
    <xf numFmtId="2" fontId="11" fillId="0" borderId="1" xfId="3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28" xfId="0" applyNumberFormat="1" applyFont="1" applyFill="1" applyBorder="1" applyAlignment="1" applyProtection="1">
      <alignment vertical="center" wrapText="1"/>
      <protection locked="0"/>
    </xf>
    <xf numFmtId="0" fontId="3" fillId="0" borderId="29" xfId="0" applyNumberFormat="1" applyFont="1" applyFill="1" applyBorder="1" applyAlignment="1" applyProtection="1">
      <alignment vertical="center" wrapText="1"/>
      <protection locked="0"/>
    </xf>
    <xf numFmtId="0" fontId="3" fillId="0" borderId="30" xfId="0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8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3" applyFont="1" applyBorder="1" applyAlignment="1">
      <alignment horizontal="left" wrapText="1"/>
    </xf>
    <xf numFmtId="0" fontId="2" fillId="0" borderId="0" xfId="3" applyFont="1" applyBorder="1" applyAlignment="1">
      <alignment horizontal="center" wrapText="1"/>
    </xf>
    <xf numFmtId="0" fontId="2" fillId="0" borderId="32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0" fontId="13" fillId="0" borderId="28" xfId="0" applyFont="1" applyBorder="1" applyAlignment="1">
      <alignment horizontal="justify" wrapText="1"/>
    </xf>
    <xf numFmtId="0" fontId="13" fillId="0" borderId="30" xfId="0" applyFont="1" applyBorder="1" applyAlignment="1">
      <alignment horizontal="justify" wrapText="1"/>
    </xf>
    <xf numFmtId="0" fontId="2" fillId="0" borderId="0" xfId="3" applyNumberFormat="1" applyFont="1" applyBorder="1" applyAlignment="1">
      <alignment horizontal="center" wrapText="1"/>
    </xf>
    <xf numFmtId="0" fontId="2" fillId="0" borderId="32" xfId="3" applyNumberFormat="1" applyFont="1" applyBorder="1" applyAlignment="1">
      <alignment horizontal="center" wrapText="1"/>
    </xf>
    <xf numFmtId="0" fontId="5" fillId="0" borderId="0" xfId="3" applyNumberFormat="1" applyFont="1" applyBorder="1" applyAlignment="1">
      <alignment horizontal="center" wrapText="1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" vertical="center" wrapText="1"/>
    </xf>
    <xf numFmtId="0" fontId="16" fillId="0" borderId="0" xfId="3" applyNumberFormat="1" applyFont="1" applyBorder="1" applyAlignment="1">
      <alignment horizont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30" xfId="0" applyFont="1" applyBorder="1" applyAlignment="1">
      <alignment horizontal="justify" vertical="center" wrapText="1"/>
    </xf>
    <xf numFmtId="0" fontId="17" fillId="0" borderId="3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81" fillId="0" borderId="0" xfId="0" applyFont="1" applyFill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left" vertical="center"/>
    </xf>
    <xf numFmtId="0" fontId="84" fillId="0" borderId="0" xfId="0" applyNumberFormat="1" applyFont="1" applyFill="1" applyBorder="1" applyAlignment="1" applyProtection="1">
      <alignment horizontal="left" vertical="center"/>
    </xf>
    <xf numFmtId="0" fontId="17" fillId="0" borderId="8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165" fontId="83" fillId="0" borderId="33" xfId="4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81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/>
    </xf>
    <xf numFmtId="0" fontId="83" fillId="0" borderId="0" xfId="0" applyNumberFormat="1" applyFont="1" applyFill="1" applyBorder="1" applyAlignment="1">
      <alignment horizontal="center"/>
    </xf>
    <xf numFmtId="0" fontId="81" fillId="0" borderId="0" xfId="0" applyNumberFormat="1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Border="1" applyAlignment="1">
      <alignment horizontal="center" vertical="center"/>
    </xf>
    <xf numFmtId="0" fontId="2" fillId="0" borderId="32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 wrapText="1"/>
    </xf>
    <xf numFmtId="0" fontId="3" fillId="0" borderId="0" xfId="2" applyNumberFormat="1" applyFont="1" applyFill="1" applyAlignment="1" applyProtection="1">
      <alignment horizontal="center" vertical="center"/>
    </xf>
    <xf numFmtId="0" fontId="2" fillId="0" borderId="0" xfId="2" applyNumberFormat="1" applyFont="1" applyFill="1" applyAlignment="1" applyProtection="1">
      <alignment horizontal="center" vertical="center"/>
    </xf>
    <xf numFmtId="0" fontId="17" fillId="0" borderId="28" xfId="2" applyNumberFormat="1" applyFont="1" applyFill="1" applyBorder="1" applyAlignment="1" applyProtection="1">
      <alignment horizontal="center" vertical="center" wrapText="1"/>
    </xf>
    <xf numFmtId="0" fontId="17" fillId="0" borderId="29" xfId="2" applyNumberFormat="1" applyFont="1" applyFill="1" applyBorder="1" applyAlignment="1" applyProtection="1">
      <alignment horizontal="center" vertical="center" wrapText="1"/>
    </xf>
    <xf numFmtId="0" fontId="17" fillId="0" borderId="27" xfId="2" applyNumberFormat="1" applyFont="1" applyFill="1" applyBorder="1" applyAlignment="1" applyProtection="1">
      <alignment horizontal="center" vertical="center" wrapText="1"/>
    </xf>
    <xf numFmtId="0" fontId="17" fillId="0" borderId="31" xfId="2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65" fontId="3" fillId="0" borderId="0" xfId="4" applyFont="1" applyAlignment="1">
      <alignment horizontal="center" vertical="center" wrapText="1"/>
    </xf>
    <xf numFmtId="165" fontId="3" fillId="0" borderId="0" xfId="4" applyFont="1" applyAlignment="1">
      <alignment horizontal="center" vertical="center"/>
    </xf>
    <xf numFmtId="0" fontId="18" fillId="0" borderId="0" xfId="0" applyFont="1" applyAlignment="1">
      <alignment horizontal="center"/>
    </xf>
    <xf numFmtId="49" fontId="14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165" fontId="18" fillId="0" borderId="0" xfId="4" applyFont="1" applyBorder="1" applyAlignment="1">
      <alignment horizontal="center"/>
    </xf>
    <xf numFmtId="0" fontId="86" fillId="0" borderId="0" xfId="0" applyFont="1" applyBorder="1" applyAlignment="1">
      <alignment horizontal="center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29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</cellXfs>
  <cellStyles count="470">
    <cellStyle name="]_x000d__x000a_Zoomed=1_x000d__x000a_Row=0_x000d__x000a_Column=0_x000d__x000a_Height=0_x000d__x000a_Width=0_x000d__x000a_FontName=FoxFont_x000d__x000a_FontStyle=0_x000d__x000a_FontSize=9_x000d__x000a_PrtFontName=FoxPrin" xfId="9"/>
    <cellStyle name="_~7107767" xfId="10"/>
    <cellStyle name="_07" xfId="11"/>
    <cellStyle name="_1,3,4,5,7(1-2),8,10,11,12" xfId="12"/>
    <cellStyle name="_CR-CPU Cash (dir)" xfId="13"/>
    <cellStyle name="_CR-CPU Cash (dir) 2" xfId="14"/>
    <cellStyle name="_Возмещение 226 млн  руб " xfId="15"/>
    <cellStyle name="_возмещение убытков за 1 полугодие" xfId="16"/>
    <cellStyle name="_График обустр.2002г" xfId="17"/>
    <cellStyle name="_График обустр.2002г 2" xfId="18"/>
    <cellStyle name="_ЗАМЕНА ТР." xfId="19"/>
    <cellStyle name="_ЗАМЕНА ТР. 2" xfId="20"/>
    <cellStyle name="_Лист1" xfId="21"/>
    <cellStyle name="_Мероприятия по трубе на 6.07.00" xfId="22"/>
    <cellStyle name="_Мероприятия по трубе на 6.07.00 2" xfId="23"/>
    <cellStyle name="_Оборудование (1)" xfId="24"/>
    <cellStyle name="_Оборудование (1) 2" xfId="25"/>
    <cellStyle name="_Оборудование (1) 2 2" xfId="26"/>
    <cellStyle name="_Оборудование (1) 3" xfId="27"/>
    <cellStyle name="_Оборудование (1) 3 2" xfId="28"/>
    <cellStyle name="_Оборудование (1) 4" xfId="29"/>
    <cellStyle name="_Оборудование (1) 4 2" xfId="30"/>
    <cellStyle name="_Оборудование (1) 5" xfId="31"/>
    <cellStyle name="_Оборудование (1) 5 2" xfId="32"/>
    <cellStyle name="_Оборудование (1) 6" xfId="33"/>
    <cellStyle name="_Отчет о прибылях убытках ОЖИД 2005" xfId="34"/>
    <cellStyle name="_Перевод вахт на 30дн " xfId="35"/>
    <cellStyle name="_Прил" xfId="36"/>
    <cellStyle name="_Прил 4-5(потери)" xfId="37"/>
    <cellStyle name="_Прил 7 (акт снятия показ)" xfId="38"/>
    <cellStyle name="_Прил. 8 - Акт объемов" xfId="39"/>
    <cellStyle name="_прил.1,1а,2,3,4,6,7(1),7(2),8,11" xfId="40"/>
    <cellStyle name="_Прил-9 (акт сверки)" xfId="41"/>
    <cellStyle name="_Приложение 2- Квартальный отчет об объемах тех. присоед-1" xfId="42"/>
    <cellStyle name="_Приложения №11(2009)1" xfId="43"/>
    <cellStyle name="_Приложения №131" xfId="44"/>
    <cellStyle name="_Приложения №204" xfId="45"/>
    <cellStyle name="_Приложения №600" xfId="46"/>
    <cellStyle name="_Приложения(отправка)" xfId="47"/>
    <cellStyle name="_Пурнефтегаз Приложения к договору на 2007 г" xfId="48"/>
    <cellStyle name="_РЕКОНСТРУКЦИЯ (2)" xfId="49"/>
    <cellStyle name="_РЕКОНСТРУКЦИЯ (2) 2" xfId="50"/>
    <cellStyle name="_РЕКОНСТРУКЦИЯ (лиц)" xfId="51"/>
    <cellStyle name="_РЕКОНСТРУКЦИЯ (лиц) 2" xfId="52"/>
    <cellStyle name="_Сводная по видам деятельности 2004" xfId="53"/>
    <cellStyle name="_Статистика заявок" xfId="54"/>
    <cellStyle name="_финансы" xfId="55"/>
    <cellStyle name="_финансы 2" xfId="56"/>
    <cellStyle name="_финансы 2 2" xfId="57"/>
    <cellStyle name="_финансы 3" xfId="58"/>
    <cellStyle name="_финансы 3 2" xfId="59"/>
    <cellStyle name="_финансы 4" xfId="60"/>
    <cellStyle name="_финансы 4 2" xfId="61"/>
    <cellStyle name="_финансы 5" xfId="62"/>
    <cellStyle name="_финансы 5 2" xfId="63"/>
    <cellStyle name="_финансы 6" xfId="64"/>
    <cellStyle name="_числен 2005" xfId="65"/>
    <cellStyle name="_Штат ООО ЭНТ вариант28_03_2001" xfId="66"/>
    <cellStyle name="_Штат ООО ЭНТ вариант28_03_2001 2" xfId="67"/>
    <cellStyle name="0,00;0;" xfId="68"/>
    <cellStyle name="0,00;0; 2" xfId="69"/>
    <cellStyle name="20% - Акцент1 2" xfId="70"/>
    <cellStyle name="20% - Акцент1 3" xfId="71"/>
    <cellStyle name="20% - Акцент1 4" xfId="72"/>
    <cellStyle name="20% - Акцент1 5" xfId="73"/>
    <cellStyle name="20% - Акцент1 6" xfId="74"/>
    <cellStyle name="20% - Акцент2 2" xfId="75"/>
    <cellStyle name="20% - Акцент2 3" xfId="76"/>
    <cellStyle name="20% - Акцент2 4" xfId="77"/>
    <cellStyle name="20% - Акцент2 5" xfId="78"/>
    <cellStyle name="20% - Акцент2 6" xfId="79"/>
    <cellStyle name="20% - Акцент3 2" xfId="80"/>
    <cellStyle name="20% - Акцент3 3" xfId="81"/>
    <cellStyle name="20% - Акцент3 4" xfId="82"/>
    <cellStyle name="20% - Акцент3 5" xfId="83"/>
    <cellStyle name="20% - Акцент3 6" xfId="84"/>
    <cellStyle name="20% - Акцент4 2" xfId="85"/>
    <cellStyle name="20% - Акцент4 3" xfId="86"/>
    <cellStyle name="20% - Акцент4 4" xfId="87"/>
    <cellStyle name="20% - Акцент4 5" xfId="88"/>
    <cellStyle name="20% - Акцент4 6" xfId="89"/>
    <cellStyle name="20% - Акцент5 2" xfId="90"/>
    <cellStyle name="20% - Акцент5 3" xfId="91"/>
    <cellStyle name="20% - Акцент5 4" xfId="92"/>
    <cellStyle name="20% - Акцент5 5" xfId="93"/>
    <cellStyle name="20% - Акцент5 6" xfId="94"/>
    <cellStyle name="20% - Акцент6 2" xfId="95"/>
    <cellStyle name="20% - Акцент6 3" xfId="96"/>
    <cellStyle name="20% - Акцент6 4" xfId="97"/>
    <cellStyle name="20% - Акцент6 5" xfId="98"/>
    <cellStyle name="20% - Акцент6 6" xfId="99"/>
    <cellStyle name="40% - Акцент1 2" xfId="100"/>
    <cellStyle name="40% - Акцент1 3" xfId="101"/>
    <cellStyle name="40% - Акцент1 4" xfId="102"/>
    <cellStyle name="40% - Акцент1 5" xfId="103"/>
    <cellStyle name="40% - Акцент1 6" xfId="104"/>
    <cellStyle name="40% - Акцент2 2" xfId="105"/>
    <cellStyle name="40% - Акцент2 3" xfId="106"/>
    <cellStyle name="40% - Акцент2 4" xfId="107"/>
    <cellStyle name="40% - Акцент2 5" xfId="108"/>
    <cellStyle name="40% - Акцент2 6" xfId="109"/>
    <cellStyle name="40% - Акцент3 2" xfId="110"/>
    <cellStyle name="40% - Акцент3 3" xfId="111"/>
    <cellStyle name="40% - Акцент3 4" xfId="112"/>
    <cellStyle name="40% - Акцент3 5" xfId="113"/>
    <cellStyle name="40% - Акцент3 6" xfId="114"/>
    <cellStyle name="40% - Акцент4 2" xfId="115"/>
    <cellStyle name="40% - Акцент4 3" xfId="116"/>
    <cellStyle name="40% - Акцент4 4" xfId="117"/>
    <cellStyle name="40% - Акцент4 5" xfId="118"/>
    <cellStyle name="40% - Акцент4 6" xfId="119"/>
    <cellStyle name="40% - Акцент5 2" xfId="120"/>
    <cellStyle name="40% - Акцент5 3" xfId="121"/>
    <cellStyle name="40% - Акцент5 4" xfId="122"/>
    <cellStyle name="40% - Акцент5 5" xfId="123"/>
    <cellStyle name="40% - Акцент5 6" xfId="124"/>
    <cellStyle name="40% - Акцент6 2" xfId="125"/>
    <cellStyle name="40% - Акцент6 3" xfId="126"/>
    <cellStyle name="40% - Акцент6 4" xfId="127"/>
    <cellStyle name="40% - Акцент6 5" xfId="128"/>
    <cellStyle name="40% - Акцент6 6" xfId="129"/>
    <cellStyle name="60% - Акцент1 2" xfId="130"/>
    <cellStyle name="60% - Акцент1 3" xfId="131"/>
    <cellStyle name="60% - Акцент1 4" xfId="132"/>
    <cellStyle name="60% - Акцент1 5" xfId="133"/>
    <cellStyle name="60% - Акцент1 6" xfId="134"/>
    <cellStyle name="60% - Акцент2 2" xfId="135"/>
    <cellStyle name="60% - Акцент2 3" xfId="136"/>
    <cellStyle name="60% - Акцент2 4" xfId="137"/>
    <cellStyle name="60% - Акцент2 5" xfId="138"/>
    <cellStyle name="60% - Акцент2 6" xfId="139"/>
    <cellStyle name="60% - Акцент3 2" xfId="140"/>
    <cellStyle name="60% - Акцент3 3" xfId="141"/>
    <cellStyle name="60% - Акцент3 4" xfId="142"/>
    <cellStyle name="60% - Акцент3 5" xfId="143"/>
    <cellStyle name="60% - Акцент3 6" xfId="144"/>
    <cellStyle name="60% - Акцент4 2" xfId="145"/>
    <cellStyle name="60% - Акцент4 3" xfId="146"/>
    <cellStyle name="60% - Акцент4 4" xfId="147"/>
    <cellStyle name="60% - Акцент4 5" xfId="148"/>
    <cellStyle name="60% - Акцент4 6" xfId="149"/>
    <cellStyle name="60% - Акцент5 2" xfId="150"/>
    <cellStyle name="60% - Акцент5 3" xfId="151"/>
    <cellStyle name="60% - Акцент5 4" xfId="152"/>
    <cellStyle name="60% - Акцент5 5" xfId="153"/>
    <cellStyle name="60% - Акцент5 6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Ăčďĺđńńűëęŕ" xfId="160"/>
    <cellStyle name="Ăčďĺđńńűëęŕ 2" xfId="161"/>
    <cellStyle name="AFE" xfId="162"/>
    <cellStyle name="AFE 2" xfId="163"/>
    <cellStyle name="Comma [0]" xfId="164"/>
    <cellStyle name="Comma [0] 2" xfId="165"/>
    <cellStyle name="Comma [0]_laroux" xfId="166"/>
    <cellStyle name="Comma_irl tel sep5" xfId="167"/>
    <cellStyle name="Currency [0]" xfId="168"/>
    <cellStyle name="Currency [0] 2" xfId="169"/>
    <cellStyle name="Currency [0] 3" xfId="170"/>
    <cellStyle name="Currency_irl tel sep5" xfId="171"/>
    <cellStyle name="Normal - Style1" xfId="172"/>
    <cellStyle name="Normal - Style1 2" xfId="173"/>
    <cellStyle name="Normal_02." xfId="174"/>
    <cellStyle name="Normal1" xfId="175"/>
    <cellStyle name="Normal1 2" xfId="176"/>
    <cellStyle name="normбlnм_laroux" xfId="177"/>
    <cellStyle name="Percent_OPERATING" xfId="178"/>
    <cellStyle name="Price_Body" xfId="179"/>
    <cellStyle name="S21" xfId="180"/>
    <cellStyle name="S8" xfId="181"/>
    <cellStyle name="Акцент1 2" xfId="182"/>
    <cellStyle name="Акцент1 3" xfId="183"/>
    <cellStyle name="Акцент1 4" xfId="184"/>
    <cellStyle name="Акцент1 5" xfId="185"/>
    <cellStyle name="Акцент1 6" xfId="186"/>
    <cellStyle name="Акцент2 2" xfId="187"/>
    <cellStyle name="Акцент2 3" xfId="188"/>
    <cellStyle name="Акцент2 4" xfId="189"/>
    <cellStyle name="Акцент2 5" xfId="190"/>
    <cellStyle name="Акцент2 6" xfId="191"/>
    <cellStyle name="Акцент3 2" xfId="192"/>
    <cellStyle name="Акцент3 3" xfId="193"/>
    <cellStyle name="Акцент3 4" xfId="194"/>
    <cellStyle name="Акцент3 5" xfId="195"/>
    <cellStyle name="Акцент3 6" xfId="196"/>
    <cellStyle name="Акцент4 2" xfId="197"/>
    <cellStyle name="Акцент4 3" xfId="198"/>
    <cellStyle name="Акцент4 4" xfId="199"/>
    <cellStyle name="Акцент4 5" xfId="200"/>
    <cellStyle name="Акцент4 6" xfId="201"/>
    <cellStyle name="Акцент5 2" xfId="202"/>
    <cellStyle name="Акцент5 3" xfId="203"/>
    <cellStyle name="Акцент5 4" xfId="204"/>
    <cellStyle name="Акцент5 5" xfId="205"/>
    <cellStyle name="Акцент5 6" xfId="206"/>
    <cellStyle name="Акцент6 2" xfId="207"/>
    <cellStyle name="Акцент6 3" xfId="208"/>
    <cellStyle name="Акцент6 4" xfId="209"/>
    <cellStyle name="Акцент6 5" xfId="210"/>
    <cellStyle name="Акцент6 6" xfId="211"/>
    <cellStyle name="Беззащитный" xfId="212"/>
    <cellStyle name="Беззащитный 2" xfId="213"/>
    <cellStyle name="Ввод  2" xfId="214"/>
    <cellStyle name="Ввод  3" xfId="215"/>
    <cellStyle name="Ввод  4" xfId="216"/>
    <cellStyle name="Ввод  5" xfId="217"/>
    <cellStyle name="Ввод  6" xfId="218"/>
    <cellStyle name="Вывод 2" xfId="219"/>
    <cellStyle name="Вывод 3" xfId="220"/>
    <cellStyle name="Вывод 4" xfId="221"/>
    <cellStyle name="Вывод 5" xfId="222"/>
    <cellStyle name="Вывод 6" xfId="223"/>
    <cellStyle name="Вычисление 2" xfId="224"/>
    <cellStyle name="Вычисление 3" xfId="225"/>
    <cellStyle name="Вычисление 4" xfId="226"/>
    <cellStyle name="Вычисление 5" xfId="227"/>
    <cellStyle name="Вычисление 6" xfId="228"/>
    <cellStyle name="Гиперссылка 2" xfId="229"/>
    <cellStyle name="Заголовок" xfId="230"/>
    <cellStyle name="Заголовок 1 2" xfId="231"/>
    <cellStyle name="Заголовок 1 3" xfId="232"/>
    <cellStyle name="Заголовок 1 4" xfId="233"/>
    <cellStyle name="Заголовок 1 5" xfId="234"/>
    <cellStyle name="Заголовок 2 2" xfId="235"/>
    <cellStyle name="Заголовок 2 3" xfId="236"/>
    <cellStyle name="Заголовок 2 4" xfId="237"/>
    <cellStyle name="Заголовок 2 5" xfId="238"/>
    <cellStyle name="Заголовок 3 2" xfId="239"/>
    <cellStyle name="Заголовок 3 3" xfId="240"/>
    <cellStyle name="Заголовок 3 4" xfId="241"/>
    <cellStyle name="Заголовок 3 5" xfId="242"/>
    <cellStyle name="Заголовок 4 2" xfId="243"/>
    <cellStyle name="Заголовок 4 3" xfId="244"/>
    <cellStyle name="Заголовок 4 4" xfId="245"/>
    <cellStyle name="Заголовок 4 5" xfId="246"/>
    <cellStyle name="Заголовок 5" xfId="247"/>
    <cellStyle name="ЗаголовокСтолбца" xfId="248"/>
    <cellStyle name="ЗаголовокСтолбца 2" xfId="249"/>
    <cellStyle name="Защитный" xfId="250"/>
    <cellStyle name="Защитный 2" xfId="251"/>
    <cellStyle name="Значение" xfId="252"/>
    <cellStyle name="Значение 2" xfId="253"/>
    <cellStyle name="Итог 2" xfId="254"/>
    <cellStyle name="Итог 3" xfId="255"/>
    <cellStyle name="Итог 4" xfId="256"/>
    <cellStyle name="Итог 5" xfId="257"/>
    <cellStyle name="Контрольная ячейка 2" xfId="258"/>
    <cellStyle name="Контрольная ячейка 3" xfId="259"/>
    <cellStyle name="Контрольная ячейка 4" xfId="260"/>
    <cellStyle name="Контрольная ячейка 5" xfId="261"/>
    <cellStyle name="Контрольная ячейка 6" xfId="262"/>
    <cellStyle name="Мои наименования показателей" xfId="263"/>
    <cellStyle name="Мои наименования показателей 2" xfId="264"/>
    <cellStyle name="Мои наименования показателей 3" xfId="265"/>
    <cellStyle name="Мои наименования показателей 4" xfId="266"/>
    <cellStyle name="Мои наименования показателей 5" xfId="267"/>
    <cellStyle name="Мои наименования показателей 6" xfId="268"/>
    <cellStyle name="Мой заголовок" xfId="269"/>
    <cellStyle name="Мой заголовок листа" xfId="270"/>
    <cellStyle name="Мой заголовок листа 2" xfId="271"/>
    <cellStyle name="Название 2" xfId="272"/>
    <cellStyle name="Название 3" xfId="273"/>
    <cellStyle name="Название 4" xfId="274"/>
    <cellStyle name="Название 5" xfId="275"/>
    <cellStyle name="Нейтральный 2" xfId="276"/>
    <cellStyle name="Нейтральный 3" xfId="277"/>
    <cellStyle name="Нейтральный 4" xfId="278"/>
    <cellStyle name="Нейтральный 5" xfId="279"/>
    <cellStyle name="Нейтральный 6" xfId="280"/>
    <cellStyle name="Обычный" xfId="0" builtinId="0"/>
    <cellStyle name="Обычный 10" xfId="6"/>
    <cellStyle name="Обычный 10 2" xfId="281"/>
    <cellStyle name="Обычный 11" xfId="282"/>
    <cellStyle name="Обычный 11 2" xfId="283"/>
    <cellStyle name="Обычный 12" xfId="284"/>
    <cellStyle name="Обычный 12 2" xfId="285"/>
    <cellStyle name="Обычный 13" xfId="286"/>
    <cellStyle name="Обычный 13 2" xfId="287"/>
    <cellStyle name="Обычный 14" xfId="288"/>
    <cellStyle name="Обычный 14 2" xfId="289"/>
    <cellStyle name="Обычный 15" xfId="290"/>
    <cellStyle name="Обычный 15 2" xfId="291"/>
    <cellStyle name="Обычный 16" xfId="292"/>
    <cellStyle name="Обычный 16 2" xfId="293"/>
    <cellStyle name="Обычный 17" xfId="294"/>
    <cellStyle name="Обычный 17 2" xfId="295"/>
    <cellStyle name="Обычный 18" xfId="296"/>
    <cellStyle name="Обычный 18 2" xfId="297"/>
    <cellStyle name="Обычный 19" xfId="298"/>
    <cellStyle name="Обычный 19 2" xfId="299"/>
    <cellStyle name="Обычный 2" xfId="3"/>
    <cellStyle name="Обычный 2 2" xfId="300"/>
    <cellStyle name="Обычный 2 2 2" xfId="301"/>
    <cellStyle name="Обычный 2 2 3" xfId="302"/>
    <cellStyle name="Обычный 2 2 4" xfId="303"/>
    <cellStyle name="Обычный 2 2_Приложение 1 Формы для заполнения ОАО ТРК 07.04.2011.2" xfId="2"/>
    <cellStyle name="Обычный 2 3" xfId="304"/>
    <cellStyle name="Обычный 2 4" xfId="305"/>
    <cellStyle name="Обычный 20" xfId="306"/>
    <cellStyle name="Обычный 20 2" xfId="307"/>
    <cellStyle name="Обычный 21" xfId="308"/>
    <cellStyle name="Обычный 21 2" xfId="309"/>
    <cellStyle name="Обычный 22" xfId="310"/>
    <cellStyle name="Обычный 22 2" xfId="311"/>
    <cellStyle name="Обычный 23" xfId="312"/>
    <cellStyle name="Обычный 23 2" xfId="313"/>
    <cellStyle name="Обычный 24" xfId="314"/>
    <cellStyle name="Обычный 25" xfId="315"/>
    <cellStyle name="Обычный 26" xfId="316"/>
    <cellStyle name="Обычный 27" xfId="317"/>
    <cellStyle name="Обычный 28" xfId="318"/>
    <cellStyle name="Обычный 29" xfId="319"/>
    <cellStyle name="Обычный 29 2" xfId="320"/>
    <cellStyle name="Обычный 3" xfId="5"/>
    <cellStyle name="Обычный 3 2" xfId="321"/>
    <cellStyle name="Обычный 3 2 2" xfId="322"/>
    <cellStyle name="Обычный 3 2 3" xfId="323"/>
    <cellStyle name="Обычный 3 3" xfId="324"/>
    <cellStyle name="Обычный 3 3 2" xfId="325"/>
    <cellStyle name="Обычный 3 3 3" xfId="326"/>
    <cellStyle name="Обычный 3 4" xfId="327"/>
    <cellStyle name="Обычный 3 5" xfId="328"/>
    <cellStyle name="Обычный 3 6" xfId="329"/>
    <cellStyle name="Обычный 3 7" xfId="330"/>
    <cellStyle name="Обычный 3 8" xfId="331"/>
    <cellStyle name="Обычный 30" xfId="332"/>
    <cellStyle name="Обычный 30 2" xfId="333"/>
    <cellStyle name="Обычный 31" xfId="334"/>
    <cellStyle name="Обычный 31 2" xfId="335"/>
    <cellStyle name="Обычный 32" xfId="336"/>
    <cellStyle name="Обычный 32 2" xfId="337"/>
    <cellStyle name="Обычный 33" xfId="338"/>
    <cellStyle name="Обычный 33 2" xfId="339"/>
    <cellStyle name="Обычный 34" xfId="340"/>
    <cellStyle name="Обычный 34 2" xfId="341"/>
    <cellStyle name="Обычный 35" xfId="342"/>
    <cellStyle name="Обычный 35 2" xfId="343"/>
    <cellStyle name="Обычный 36" xfId="344"/>
    <cellStyle name="Обычный 36 2" xfId="345"/>
    <cellStyle name="Обычный 37" xfId="346"/>
    <cellStyle name="Обычный 38" xfId="347"/>
    <cellStyle name="Обычный 39" xfId="348"/>
    <cellStyle name="Обычный 4" xfId="349"/>
    <cellStyle name="Обычный 4 2" xfId="350"/>
    <cellStyle name="Обычный 4 2 2" xfId="351"/>
    <cellStyle name="Обычный 4 3" xfId="352"/>
    <cellStyle name="Обычный 4 4" xfId="8"/>
    <cellStyle name="Обычный 40" xfId="353"/>
    <cellStyle name="Обычный 41" xfId="354"/>
    <cellStyle name="Обычный 42" xfId="355"/>
    <cellStyle name="Обычный 5" xfId="356"/>
    <cellStyle name="Обычный 5 2" xfId="357"/>
    <cellStyle name="Обычный 5 2 2" xfId="358"/>
    <cellStyle name="Обычный 5 3" xfId="359"/>
    <cellStyle name="Обычный 5 4" xfId="360"/>
    <cellStyle name="Обычный 5 5" xfId="361"/>
    <cellStyle name="Обычный 6" xfId="362"/>
    <cellStyle name="Обычный 6 2" xfId="363"/>
    <cellStyle name="Обычный 6 2 2" xfId="364"/>
    <cellStyle name="Обычный 6 3" xfId="365"/>
    <cellStyle name="Обычный 6 4" xfId="366"/>
    <cellStyle name="Обычный 7" xfId="367"/>
    <cellStyle name="Обычный 7 2" xfId="368"/>
    <cellStyle name="Обычный 7 3" xfId="369"/>
    <cellStyle name="Обычный 8" xfId="370"/>
    <cellStyle name="Обычный 8 2" xfId="371"/>
    <cellStyle name="Обычный 9" xfId="372"/>
    <cellStyle name="Обычный 9 2" xfId="373"/>
    <cellStyle name="Обычный_Анкета предприятия" xfId="1"/>
    <cellStyle name="Плохой 2" xfId="374"/>
    <cellStyle name="Плохой 3" xfId="375"/>
    <cellStyle name="Плохой 4" xfId="376"/>
    <cellStyle name="Плохой 5" xfId="377"/>
    <cellStyle name="Плохой 6" xfId="378"/>
    <cellStyle name="Пояснение 2" xfId="379"/>
    <cellStyle name="Пояснение 3" xfId="380"/>
    <cellStyle name="Пояснение 4" xfId="381"/>
    <cellStyle name="Пояснение 5" xfId="382"/>
    <cellStyle name="Примечание 10" xfId="383"/>
    <cellStyle name="Примечание 11" xfId="384"/>
    <cellStyle name="Примечание 2" xfId="385"/>
    <cellStyle name="Примечание 2 2" xfId="386"/>
    <cellStyle name="Примечание 2 2 2" xfId="387"/>
    <cellStyle name="Примечание 2 3" xfId="388"/>
    <cellStyle name="Примечание 2 3 2" xfId="389"/>
    <cellStyle name="Примечание 2 4" xfId="390"/>
    <cellStyle name="Примечание 2 4 2" xfId="391"/>
    <cellStyle name="Примечание 2 5" xfId="392"/>
    <cellStyle name="Примечание 3" xfId="393"/>
    <cellStyle name="Примечание 3 2" xfId="394"/>
    <cellStyle name="Примечание 3 2 2" xfId="395"/>
    <cellStyle name="Примечание 3 3" xfId="396"/>
    <cellStyle name="Примечание 4" xfId="397"/>
    <cellStyle name="Примечание 4 2" xfId="398"/>
    <cellStyle name="Примечание 4 2 2" xfId="399"/>
    <cellStyle name="Примечание 4 3" xfId="400"/>
    <cellStyle name="Примечание 5" xfId="401"/>
    <cellStyle name="Примечание 5 2" xfId="402"/>
    <cellStyle name="Примечание 5 2 2" xfId="403"/>
    <cellStyle name="Примечание 5 3" xfId="404"/>
    <cellStyle name="Примечание 6" xfId="405"/>
    <cellStyle name="Примечание 6 2" xfId="406"/>
    <cellStyle name="Примечание 7" xfId="407"/>
    <cellStyle name="Примечание 8" xfId="408"/>
    <cellStyle name="Примечание 8 2" xfId="409"/>
    <cellStyle name="Примечание 9" xfId="410"/>
    <cellStyle name="Примечание 9 2" xfId="411"/>
    <cellStyle name="Процентный" xfId="469" builtinId="5"/>
    <cellStyle name="Процентный 2" xfId="412"/>
    <cellStyle name="Процентный 2 2" xfId="413"/>
    <cellStyle name="Процентный 2 2 2" xfId="414"/>
    <cellStyle name="Процентный 2 3" xfId="415"/>
    <cellStyle name="Процентный 2 3 2" xfId="416"/>
    <cellStyle name="Процентный 2 4" xfId="417"/>
    <cellStyle name="Процентный 2 4 2" xfId="418"/>
    <cellStyle name="Процентный 2 5" xfId="419"/>
    <cellStyle name="Процентный 3" xfId="420"/>
    <cellStyle name="Процентный 3 2" xfId="421"/>
    <cellStyle name="Процентный 3 2 2" xfId="422"/>
    <cellStyle name="Связанная ячейка 2" xfId="423"/>
    <cellStyle name="Связанная ячейка 3" xfId="424"/>
    <cellStyle name="Связанная ячейка 4" xfId="425"/>
    <cellStyle name="Связанная ячейка 5" xfId="426"/>
    <cellStyle name="Стиль 1" xfId="427"/>
    <cellStyle name="Стиль 1 2" xfId="428"/>
    <cellStyle name="Стиль 1 2 2" xfId="429"/>
    <cellStyle name="Стиль 1 3" xfId="430"/>
    <cellStyle name="Стиль 1 4" xfId="431"/>
    <cellStyle name="Текст предупреждения 2" xfId="432"/>
    <cellStyle name="Текст предупреждения 3" xfId="433"/>
    <cellStyle name="Текст предупреждения 4" xfId="434"/>
    <cellStyle name="Текст предупреждения 5" xfId="435"/>
    <cellStyle name="Текстовый" xfId="436"/>
    <cellStyle name="Текстовый 2" xfId="437"/>
    <cellStyle name="Текстовый 3" xfId="438"/>
    <cellStyle name="Текстовый 4" xfId="439"/>
    <cellStyle name="Текстовый 5" xfId="440"/>
    <cellStyle name="Тысячи [0]_1кв98" xfId="441"/>
    <cellStyle name="Тысячи_1кв98" xfId="442"/>
    <cellStyle name="Финансовый" xfId="4" builtinId="3"/>
    <cellStyle name="Финансовый 2" xfId="7"/>
    <cellStyle name="Финансовый 2 2" xfId="443"/>
    <cellStyle name="Финансовый 2 2 2" xfId="444"/>
    <cellStyle name="Финансовый 2 2 3" xfId="445"/>
    <cellStyle name="Финансовый 2 3" xfId="446"/>
    <cellStyle name="Финансовый 2 3 2" xfId="447"/>
    <cellStyle name="Финансовый 2 3 3" xfId="448"/>
    <cellStyle name="Финансовый 2 4" xfId="449"/>
    <cellStyle name="Финансовый 2 4 2" xfId="450"/>
    <cellStyle name="Финансовый 2 5" xfId="451"/>
    <cellStyle name="Финансовый 3" xfId="452"/>
    <cellStyle name="Финансовый 3 2" xfId="453"/>
    <cellStyle name="Финансовый 3 2 2" xfId="454"/>
    <cellStyle name="Финансовый 4" xfId="455"/>
    <cellStyle name="Финансовый 6" xfId="456"/>
    <cellStyle name="Финансовый 6 2" xfId="457"/>
    <cellStyle name="Формула" xfId="458"/>
    <cellStyle name="Формула 2" xfId="459"/>
    <cellStyle name="ФормулаВБ" xfId="460"/>
    <cellStyle name="ФормулаВБ 2" xfId="461"/>
    <cellStyle name="ФормулаНаКонтроль" xfId="462"/>
    <cellStyle name="ФормулаНаКонтроль 2" xfId="463"/>
    <cellStyle name="Хороший 2" xfId="464"/>
    <cellStyle name="Хороший 3" xfId="465"/>
    <cellStyle name="Хороший 4" xfId="466"/>
    <cellStyle name="Хороший 5" xfId="467"/>
    <cellStyle name="Хороший 6" xfId="4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RHIV\29\Pnp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vovaNA\&#1052;&#1086;&#1080;%20&#1076;&#1086;&#1082;&#1091;&#1084;&#1077;&#1085;&#1090;&#1099;\&#1053;&#1072;&#1090;&#1072;&#1096;&#1072;\02\&#1044;&#1086;&#1087;.&#1089;&#1086;&#1075;&#1083;&#1072;&#1096;&#1077;&#1085;&#1080;&#1103;\&#1044;.&#1089;.18%20&#1089;&#1086;&#1075;&#1083;&#1072;&#1089;&#1086;&#1074;.&#1042;&#1053;&#1043;&#1044;&#1059;\&#1052;&#1086;&#1080;%20&#1076;&#1086;&#1082;&#1091;&#1084;&#1077;&#1085;&#1090;&#1099;\&#1055;&#1069;&#1054;\&#1055;&#1054;%202002\&#1057;&#1087;&#1077;&#1094;&#1086;&#1076;&#1077;&#1078;&#1076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2;&#1086;&#1080;%20&#1076;&#1086;&#1082;&#1091;&#1084;&#1077;&#1085;&#1090;&#1099;\&#1063;&#1080;&#1089;&#1083;&#1077;&#1085;&#1085;&#1086;&#1089;&#1090;&#1100;\&#1053;&#1086;&#1088;&#1084;&#1072;&#1090;&#1080;&#1074;&#1099;%20&#1091;&#1082;&#1088;&#1091;&#1087;&#1085;&#1105;&#1085;&#1085;&#1086;&#1081;%20&#1095;&#1080;&#1089;&#1083;&#1077;&#1085;&#1085;&#1086;&#1089;&#1090;&#1080;\&#1063;&#1080;&#1089;&#1083;&#1077;&#1085;&#1085;&#1086;&#1089;&#1090;&#1100;%20-%20&#1055;&#1054;&#1081;&#1082;&#1086;&#1074;&#1085;&#1077;&#1092;&#1090;&#1077;&#1086;&#1073;&#1086;&#1088;&#1091;&#1076;&#1086;&#1074;&#1072;&#1085;&#1080;&#107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&#1052;&#1086;&#1080;%20&#1076;&#1086;&#1082;&#1091;&#1084;&#1077;&#1085;&#1090;&#1099;\&#1063;&#1080;&#1089;&#1083;&#1077;&#1085;&#1085;&#1086;&#1089;&#1090;&#1100;\&#1053;&#1086;&#1088;&#1084;&#1072;&#1090;&#1080;&#1074;&#1099;%20&#1091;&#1082;&#1088;&#1091;&#1087;&#1085;&#1105;&#1085;&#1085;&#1086;&#1081;%20&#1095;&#1080;&#1089;&#1083;&#1077;&#1085;&#1085;&#1086;&#1089;&#1090;&#1080;\&#1063;&#1080;&#1089;&#1083;&#1077;&#1085;&#1085;&#1086;&#1089;&#1090;&#1100;%20-%20&#1055;&#1054;&#1081;&#1082;&#1086;&#1074;&#1085;&#1077;&#1092;&#1090;&#1077;&#1086;&#1073;&#1086;&#1088;&#1091;&#1076;&#1086;&#1074;&#1072;&#1085;&#1080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2003%20&#1075;&#1086;&#1076;\&#1057;&#1045;&#1041;&#1045;&#1057;&#1058;&#1054;&#1048;&#1052;&#1054;&#1057;&#1058;&#1068;%20&#1087;&#1086;%20&#1094;&#1077;&#1093;&#1072;&#1084;%202003\&#1069;&#1053;&#1058;%2031.03.03\&#1069;&#1053;&#1058;%2031.03.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41;&#1102;&#1076;&#1078;&#1077;&#1090;%202003-2004%20&#1074;%20&#1085;&#1086;&#1074;&#1086;&#1081;%20&#1092;&#1086;&#1088;&#1084;&#1077;\&#1055;&#1083;&#1072;&#1085;&#1086;&#1074;&#1099;&#1077;%20&#1092;&#1086;&#1088;&#1084;&#1099;%20&#1075;&#1086;&#1076;&#1086;&#1074;&#1099;&#1077;%20(&#1052;&#1086;&#1089;&#1082;&#1074;&#107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52;&#1086;&#1080;%20&#1076;&#1086;&#1082;&#1091;&#1084;&#1077;&#1085;&#1090;&#1099;\Documents%20and%20Settings\LvovaNA\&#1052;&#1086;&#1080;%20&#1076;&#1086;&#1082;&#1091;&#1084;&#1077;&#1085;&#1090;&#1099;\&#1053;&#1072;&#1090;&#1072;&#1096;&#1072;\02\&#1044;&#1086;&#1087;.&#1089;&#1086;&#1075;&#1083;&#1072;&#1096;&#1077;&#1085;&#1080;&#1103;\&#1044;.&#1089;.18%20&#1089;&#1086;&#1075;&#1083;&#1072;&#1089;&#1086;&#1074;.&#1042;&#1053;&#1043;&#1044;&#1059;\&#1052;&#1086;&#1080;%20&#1076;&#1086;&#1082;&#1091;&#1084;&#1077;&#1085;&#1090;&#1099;\&#1055;&#1069;&#1054;\&#1055;&#1054;%202002\&#1057;&#1087;&#1077;&#1094;&#1086;&#1076;&#1077;&#1078;&#1076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yshevdv\&#1052;&#1086;&#1080;%20&#1076;&#1086;&#1082;&#1091;&#1084;&#1077;&#1085;&#1090;&#1099;\Documents%20and%20Settings\KrivchunOS\&#1052;&#1086;&#1080;%20&#1076;&#1086;&#1082;&#1091;&#1084;&#1077;&#1085;&#1090;&#1099;\&#1088;&#1077;&#1072;&#1083;&#1100;&#1085;&#1099;&#1077;%20&#1086;&#1090;&#1095;&#1077;&#1090;&#1099;\2003\&#1055;&#1088;&#1080;&#1083;&#1086;&#1078;&#1077;&#1085;&#1080;&#1077;%205%20v11-&#110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55;&#1069;&#1054;\&#1058;&#1088;&#1072;&#1085;&#1089;&#1087;&#1086;&#1088;&#1090;\TPAN_L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55;&#1069;&#1054;\2004%20&#1075;\&#1041;&#1102;&#1076;&#1078;&#1077;&#1090;\&#1057;&#1084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c\&#1052;&#1086;&#1080;%20&#1076;&#1086;&#1082;&#1091;&#1084;&#1077;&#1085;&#1090;&#1099;\&#1055;&#1069;&#1054;\&#1057;&#1084;&#1077;&#1090;&#1099;%202002%20&#1075;\&#1042;&#1072;&#1089;&#1102;&#1075;-&#1087;&#1083;&#1072;&#1085;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&#1052;&#1086;&#1080;%20&#1076;&#1086;&#1082;&#1091;&#1084;&#1077;&#1085;&#1090;&#1099;\Documents%20and%20Settings\tsvetkovaSA\&#1052;&#1086;&#1080;%20&#1076;&#1086;&#1082;&#1091;&#1084;&#1077;&#1085;&#1090;&#1099;\Plan%202\2003%20&#1075;&#1086;&#1076;\&#1057;&#1045;&#1041;&#1045;&#1057;&#1058;&#1054;&#1048;&#1052;&#1054;&#1057;&#1058;&#1068;%20&#1087;&#1086;%20&#1094;&#1077;&#1093;&#1072;&#1084;%202003\&#1040;&#1088;&#1093;&#1080;&#1074;%20&#1089;&#1077;&#1073;&#1077;&#1089;&#1090;&#1086;&#1080;&#1084;&#1086;&#1089;&#1090;&#1080;\&#1057;&#1077;&#1073;&#1077;&#1089;&#1090;&#1086;&#1080;&#1084;&#1086;&#1089;&#1090;&#1100;%2009\&#1069;&#1053;&#1058;%2031.03.03\&#1069;&#1053;&#1058;%2031.03.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55;&#1069;&#1054;\&#1057;&#1086;&#1075;&#1083;&#1072;&#1089;&#1086;&#1074;&#1072;&#1085;&#1085;&#1099;&#1081;%20&#1089;%20&#1086;&#1090;&#1076;&#1077;&#1083;&#1072;&#1084;&#1080;%20&#1073;&#1102;&#1076;&#1078;&#1077;&#1090;%202003%20&#1075;\&#1055;&#1083;&#1072;&#1085;\&#1052;&#1086;&#1089;&#1082;&#1086;&#1074;&#1089;&#1082;&#1072;&#1103;%20&#1092;&#1086;&#1088;&#1084;&#1072;\&#1055;&#1088;&#1080;&#1083;&#1086;&#1078;&#1077;&#1085;&#1080;&#1077;%206%20v1-&#110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SAFRON~1\LOCALS~1\Temp\&#1089;&#1074;&#1086;&#1076;%20&#1055;&#1048;&#105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&#1069;&#1053;&#1058;-&#1092;&#1072;&#1082;&#1090;\&#1069;&#1053;&#1058;-&#1092;&#1072;&#1082;&#1090;\&#1069;&#1053;&#1058;%2031.03.02\&#1069;&#1053;&#1058;%2031.03.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52;&#1086;&#1080;%20&#1076;&#1086;&#1082;&#1091;&#1084;&#1077;&#1085;&#1090;&#1099;\&#1055;&#1069;&#1054;\&#1057;&#1084;&#1077;&#1090;&#1099;%202002%20&#1075;\&#1042;&#1072;&#1089;&#1102;&#1075;-&#1087;&#1083;&#1072;&#1085;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&#1057;&#1059;&#1080;&#1056;&#1069;\&#1057;&#1077;&#1082;&#1090;&#1086;&#1088;_&#1069;&#1083;&#1077;&#1082;&#1090;&#1088;&#1086;\&#1056;&#1077;&#1072;&#1083;&#1080;&#1079;&#1072;&#1094;&#1080;&#1103;_&#1069;&#1083;&#1077;&#1082;&#1090;&#1088;&#1086;&#1101;&#1085;&#1077;&#1088;&#1075;&#1080;&#1080;_2013\&#1054;&#1090;&#1095;&#1077;&#1090;&#1099;%20&#1088;&#1077;&#1072;&#1083;&#1080;&#1079;&#1072;&#1094;&#1080;&#1080;%20&#1056;&#1053;-&#1069;&#1085;&#1077;&#1088;&#1075;&#1086;\06%20&#1080;&#1102;&#1085;&#1100;%2013\&#1086;&#1090;&#1095;&#1077;&#1090;%20&#1079;&#1072;%20&#1080;&#1102;&#1085;&#1100;%2013%20&#1089;%2046&#1045;&#1056;%20&#1085;&#1086;&#1074;&#1086;&#1081;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lyshevdv\&#1052;&#1086;&#1080;%20&#1076;&#1086;&#1082;&#1091;&#1084;&#1077;&#1085;&#1090;&#1099;\Documents%20and%20Settings\PopovaNA\&#1056;&#1072;&#1073;&#1086;&#1095;&#1080;&#1081;%20&#1089;&#1090;&#1086;&#1083;\&#1055;&#1083;&#1072;&#1085;&#1086;&#1074;&#1099;&#1077;%20&#1092;&#1086;&#1088;&#1084;&#1099;%20&#1075;&#1086;&#1076;&#1086;&#1074;&#1099;&#1077;%20(&#1052;&#1086;&#1089;&#1082;&#1074;&#1072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&#1041;&#1102;&#1076;&#1078;&#1077;&#1090;%202003-2004%20&#1074;%20&#1085;&#1086;&#1074;&#1086;&#1081;%20&#1092;&#1086;&#1088;&#1084;&#1077;\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tsa\Plan%202\Plan%202\&#1057;&#1041;&#1054;&#1056;%20&#1060;&#1040;&#1050;&#1058;&#1040;%202002\&#1040;&#1042;-&#1058;&#1056;&#1040;&#1053;&#1057;&#1055;&#1054;&#1056;&#1058;\TPAN_L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55;&#1069;&#1054;\&#1055;&#1069;&#1054;\&#1060;&#1040;&#1050;&#1058;-&#1058;&#1056;&#1040;&#1053;&#1057;&#1055;&#1054;&#1056;&#105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&#1052;&#1086;&#1080;%20&#1076;&#1086;&#1082;&#1091;&#1084;&#1077;&#1085;&#1090;&#1099;\Plan%202\2004\&#1052;&#1086;&#1089;&#1082;&#1086;&#1074;&#1089;&#1082;&#1080;&#1077;%20&#1092;&#1086;&#1088;&#1084;&#1099;\&#1052;&#1060;%20&#1087;&#1086;%20&#1088;&#1077;&#1075;&#1083;&#1072;&#1084;&#1077;&#1085;&#1090;&#1091;\&#1053;&#1072;%20&#1086;&#1090;&#1087;&#1088;&#1072;&#1074;&#1082;&#1091;\&#1088;&#1077;&#1072;&#1083;&#1100;&#1085;&#1099;&#1077;%20&#1086;&#1090;&#1095;&#1077;&#1090;&#1099;\&#1055;&#1088;&#1080;&#1083;&#1086;&#1078;&#1077;&#1085;&#1080;&#1077;%205%20v11-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76;&#1086;&#1082;&#1091;&#1084;&#1077;&#1085;&#1090;&#1099;\Documents%20and%20Settings\IgnatenkoSI.ENT\Local%20Settings\Temporary%20Internet%20Files\OLK18D\&#1041;&#1102;&#1076;&#1078;&#1077;&#1090;%202003-2004%20&#1074;%20&#1085;&#1086;&#1074;&#1086;&#1081;%20&#1092;&#1086;&#1088;&#1084;&#1077;\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evasv\1\WINDOWS\&#1056;&#1072;&#1073;&#1086;&#1095;&#1080;&#1081;%20&#1089;&#1090;&#1086;&#1083;\&#1054;&#1090;&#1095;&#1077;&#1090;&#1085;&#1086;&#1089;&#1090;&#1100;%20v%201.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vetkovasa\Plan%202\&#1052;&#1086;&#1080;%20&#1076;&#1086;&#1082;&#1091;&#1084;&#1077;&#1085;&#1090;&#1099;\&#1059;&#1089;&#1083;&#1086;&#1074;&#1085;&#1099;&#1077;%20&#1077;&#1076;&#1080;&#1085;&#1080;&#1094;&#1099;\&#1059;&#1089;&#1083;&#1086;&#1074;&#1082;&#1080;%20&#1074;%20&#1056;&#1069;&#1050;\&#1056;&#1069;&#1050;-2002\&#1042;&#1088;&#1077;&#1084;&#1103;&#1085;&#1082;&#1072;\&#1092;&#1054;&#1056;&#1052;&#1040;%20&#1076;&#1083;&#1103;%20%20&#1091;&#1089;&#1083;&#1086;&#1074;&#1086;&#1082;-&#1055;&#1041;&#1069;&#105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7;%20&#1088;&#1072;&#1073;&#1086;&#1095;&#1077;&#1075;&#1086;%20&#1089;&#1090;&#1086;&#1083;&#1072;\&#1060;&#1072;&#1082;&#1090;(&#1090;&#1077;&#1087;&#1083;&#1086;,&#1074;&#1086;&#1076;&#1072;)\&#1069;&#1053;&#1058;%2031.03.03\&#1069;&#1053;&#1058;%2031.03.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&#1057;&#1059;&#1080;&#1056;&#1069;\&#1057;&#1077;&#1082;&#1090;&#1086;&#1088;_&#1069;&#1083;&#1077;&#1082;&#1090;&#1088;&#1086;\&#1056;&#1077;&#1072;&#1083;&#1080;&#1079;&#1072;&#1094;&#1080;&#1103;_&#1069;&#1083;&#1077;&#1082;&#1090;&#1088;&#1086;&#1101;&#1085;&#1077;&#1088;&#1075;&#1080;&#1080;_2013\&#1054;&#1090;&#1095;&#1077;&#1090;&#1099;%20&#1088;&#1077;&#1072;&#1083;&#1080;&#1079;&#1072;&#1094;&#1080;&#1080;%20&#1056;&#1053;-&#1069;&#1085;&#1077;&#1088;&#1075;&#1086;\06%20&#1080;&#1102;&#1085;&#1100;%2013\&#1086;&#1090;&#1095;&#1077;&#1090;%20&#1079;&#1072;%20&#1080;&#1102;&#1085;&#1100;%2013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yevasv\&#1040;&#1085;&#1072;&#1085;&#1100;&#1077;&#1074;&#1072;1\&#1055;&#1069;&#1054;\&#1055;&#1088;&#1086;&#1077;&#1082;&#1090;%20&#1073;&#1102;&#1076;&#1078;&#1077;&#1090;&#1072;%202003\&#1057;&#1086;&#1075;&#1083;&#1072;&#1089;&#1086;&#1074;&#1072;&#1085;&#1085;&#1099;&#1081;%20&#1089;%20&#1086;&#1090;&#1076;&#1077;&#1083;&#1072;&#1084;&#1080;%20&#1073;&#1102;&#1076;&#1078;&#1077;&#1090;%202003%20&#1075;\&#1055;&#1083;&#1072;&#1085;\&#1052;&#1086;&#1089;&#1082;&#1086;&#1074;&#1089;&#1082;&#1072;&#1103;%20&#1092;&#1086;&#1088;&#1084;&#1072;\&#1055;&#1088;&#1080;&#1083;&#1086;&#1078;&#1077;&#1085;&#1080;&#1077;%206%20v1-&#1103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4;&#1073;&#1097;&#1072;&#1103;\&#1069;&#1058;&#1057;\&#1053;&#1072;&#1076;&#1105;&#1078;&#1085;&#1086;&#1089;&#1090;&#1100;%20&#1087;&#1088;&#1080;&#1082;&#1072;&#1079;%20296%20&#1052;&#1080;&#1085;.&#1101;&#1085;&#1077;&#1088;&#1075;&#1077;&#1090;&#1080;&#1082;&#1080;\2014\&#1054;&#1090;&#1074;&#1077;&#1090;%20&#1072;&#1087;&#1088;&#1077;&#1083;&#1100;_&#1087;&#1083;&#1072;&#1085;%20&#1085;&#1072;%202015-2019%20&#1075;&#1075;\&#1082;&#1086;&#1088;&#1088;&#1077;&#1082;&#1090;&#1080;&#1088;&#1086;&#1074;&#1082;&#1072;%202015-2019_10.06.2014\&#1058;&#1072;&#1073;.&#1053;&#1072;&#1076;&#1077;&#1078;&#1085;&#1086;&#1089;&#1090;&#1100;_&#1050;&#1072;&#1095;&#1077;&#1089;&#1090;&#1074;&#1072;_&#1087;&#1086;_&#1087;&#1088;&#1080;&#1082;.718_&#1054;&#1054;&#1054;_&#1069;&#1085;&#1077;&#1088;&#1075;&#1086;&#1085;&#1077;&#1092;&#1090;&#1100;&#1058;&#1086;&#1084;&#1089;&#1082;_&#1087;&#1083;&#1072;&#1085;%202015-2019_&#1082;&#1086;&#1088;&#1088;&#1077;&#1082;&#1090;&#1080;&#1088;&#1086;&#1074;&#1082;&#1072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4;&#1073;&#1097;&#1072;&#1103;\&#1069;&#1058;&#1057;\&#1053;&#1072;&#1076;&#1105;&#1078;&#1085;&#1086;&#1089;&#1090;&#1100;%20&#1087;&#1088;&#1080;&#1082;&#1072;&#1079;%20296%20&#1052;&#1080;&#1085;.&#1101;&#1085;&#1077;&#1088;&#1075;&#1077;&#1090;&#1080;&#1082;&#1080;\2013\4._&#1058;&#1072;&#1073;.&#1053;&#1072;&#1076;&#1077;&#1078;&#1085;&#1086;&#1089;&#1090;&#1100;_&#1050;&#1072;&#1095;&#1077;&#1089;&#1090;&#1074;&#1072;_&#1087;&#1086;_&#1087;&#1088;&#1080;&#1082;.296_&#1054;&#1054;&#1054;_&#1069;&#1085;&#1077;&#1088;&#1075;&#1086;&#1085;&#1077;&#1092;&#1090;&#1100;&#1058;&#1086;&#1084;&#1089;&#1082;%202013%20&#1058;&#1086;&#1084;&#1089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shinskaya\disk_c\DOCUME~1\SAFRON~1\LOCALS~1\Temp\&#1089;&#1074;&#1086;&#1076;%20&#1055;&#1048;&#105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OLEG\2001\Fin%20Reports\Dima\&#1069;&#1057;&#1050;&#1054;&#1052;%20&#1073;&#1080;&#1079;%20&#1087;&#1083;%20c%20&#1091;&#1095;.%20&#1080;&#1079;&#1084;\&#1054;&#1090;&#1095;&#1077;&#1090;&#1085;&#1086;&#1089;&#1090;&#1100;%20beta%20v%201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&#1044;&#1048;&#1052;&#1040;\&#1041;&#1102;&#1076;&#1078;&#1077;&#1090;&#1099;%20&#1069;&#1057;&#1050;&#1054;&#1052;\&#1069;&#1089;&#1082;&#1086;&#1084;%20&#1084;&#1086;&#1076;&#1077;&#1083;&#1100;%202003%20v.%201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ne\files\&#1044;&#1048;&#1052;&#1040;\&#1041;&#1102;&#1076;&#1078;&#1077;&#1090;&#1099;%20&#1069;&#1057;&#1050;&#1054;&#1052;\&#1041;&#1102;&#1076;&#1078;&#1077;&#1090;%20&#1069;&#1057;&#1050;&#1054;&#1052;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shinskaya\disk_c\&#1052;&#1086;&#1080;%20&#1076;&#1086;&#1082;&#1091;&#1084;&#1077;&#1085;&#1090;&#1099;\&#1055;&#1083;&#1072;&#1085;&#1099;\2003%20&#1075;&#1086;&#1076;\&#1074;&#1077;&#1088;&#1089;&#1080;&#1103;%205%20&#1085;&#1072;%205%20&#1076;&#1077;&#1082;&#1072;&#1073;&#1088;&#1103;%202002&#1075;\&#1057;&#1090;&#1088;&#1077;&#1078;&#1077;&#1074;&#1086;&#1081;\&#1055;&#1080;&#1059;%20&#1087;&#1088;&#1086;&#1077;&#1082;&#1090;%202003%20&#1057;&#1042;&#1054;&#1044;-6%20&#1076;&#1077;&#1082;&#1072;&#1073;&#1088;&#1103;%20&#1089;%20&#1058;&#1069;&#1055;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natenkosi\&#1052;&#1086;&#1080;%20&#1076;&#1086;&#1082;&#1091;&#1084;&#1077;&#1085;&#1090;&#1099;\&#1052;&#1086;&#1089;&#1082;&#1086;&#1074;&#1089;&#1082;&#1080;&#1077;%20&#1092;&#1086;&#1088;&#1084;&#1099;\&#1054;&#1090;&#1095;&#1077;&#1090;&#1085;%20&#1092;&#1086;&#1088;&#1084;&#1099;%20&#1092;&#1072;&#108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ая"/>
      <sheetName val="Суточная"/>
      <sheetName val="факс"/>
      <sheetName val="Макрос1"/>
      <sheetName val="Макрос2"/>
      <sheetName val="2004 год_себест"/>
      <sheetName val="янв_себест"/>
      <sheetName val="фев_себест"/>
      <sheetName val="мар_себест"/>
      <sheetName val="апр_себест"/>
      <sheetName val="май_себест"/>
      <sheetName val="июн_себест"/>
      <sheetName val="июл_себест"/>
      <sheetName val="авг_себест"/>
      <sheetName val="сен_себест"/>
      <sheetName val="окт_себест"/>
      <sheetName val="ноя_себест"/>
      <sheetName val="дек_себест"/>
      <sheetName val="прибыль"/>
      <sheetName val="кап.вложения"/>
      <sheetName val="свод"/>
      <sheetName val="Корп. обучение"/>
      <sheetName val="Соб. обучение"/>
      <sheetName val="Обучение УЦ"/>
      <sheetName val="Обучение_прибыль"/>
      <sheetName val="Провед ЛМ"/>
      <sheetName val="Провел ЛН"/>
      <sheetName val="ВУЗы_Рекрут"/>
      <sheetName val="ВУЗы_практика "/>
      <sheetName val="НТК"/>
      <sheetName val="КВН"/>
      <sheetName val="СМС"/>
      <sheetName val="капы"/>
      <sheetName val="Источники"/>
      <sheetName val="График"/>
      <sheetName val="13.1"/>
      <sheetName val="Pnp1"/>
      <sheetName val="Зап-3- СЦБ"/>
      <sheetName val="Смета"/>
      <sheetName val="карты"/>
      <sheetName val="геол"/>
      <sheetName val="3 РД"/>
      <sheetName val="ПКВ  2009 г"/>
      <sheetName val="Шкаф"/>
      <sheetName val="Коэфф1."/>
      <sheetName val="Прайс лист"/>
      <sheetName val="СС"/>
      <sheetName val="топография"/>
      <sheetName val="Лист1"/>
      <sheetName val="Обновление"/>
      <sheetName val="Цена"/>
      <sheetName val="Product"/>
      <sheetName val="СМЕТА проект"/>
      <sheetName val="ЭХЗ"/>
      <sheetName val="Пример расчета"/>
    </sheetNames>
    <sheetDataSet>
      <sheetData sheetId="0" refreshError="1"/>
      <sheetData sheetId="1" refreshError="1">
        <row r="14">
          <cell r="I14">
            <v>0</v>
          </cell>
          <cell r="P1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НГДУ"/>
      <sheetName val="ВНГДУ"/>
      <sheetName val="ЛНГДУ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тотранспорт"/>
      <sheetName val="0,4кВ"/>
      <sheetName val="Материалы"/>
      <sheetName val="Сводная"/>
      <sheetName val="ПРЦЭО-Приразломное"/>
      <sheetName val="ПРЦЭО -Приобка"/>
      <sheetName val="ПРЦЭО-Правдин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тотранспорт"/>
      <sheetName val="0,4кВ"/>
      <sheetName val="Материалы"/>
      <sheetName val="Сводная"/>
      <sheetName val="ПРЦЭО-Приразломное"/>
      <sheetName val="ПРЦЭО -Приобка"/>
      <sheetName val="ПРЦЭО-Правдинка"/>
      <sheetName val="Лист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цеховые"/>
    </sheetNames>
    <sheetDataSet>
      <sheetData sheetId="0" refreshError="1"/>
      <sheetData sheetId="1" refreshError="1">
        <row r="11">
          <cell r="C11" t="str">
            <v>Март 2003</v>
          </cell>
        </row>
        <row r="14">
          <cell r="C14" t="str">
            <v>тысячи Российских рублей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АУП"/>
      <sheetName val="331"/>
      <sheetName val="131"/>
      <sheetName val="Расч числ"/>
      <sheetName val="Числ по мес"/>
      <sheetName val="Расчет ФОТ"/>
      <sheetName val="НДС"/>
      <sheetName val="НП"/>
      <sheetName val="тех.пар. ээ"/>
      <sheetName val="тех.пар.проч"/>
      <sheetName val="sapactivexlhiddensheet"/>
    </sheetNames>
    <sheetDataSet>
      <sheetData sheetId="0" refreshError="1">
        <row r="9">
          <cell r="C9" t="str">
            <v>ООО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НГДУ"/>
      <sheetName val="ВНГДУ"/>
      <sheetName val="ЛНГДУ"/>
      <sheetName val="Наст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1 (2)"/>
      <sheetName val="2"/>
      <sheetName val="бюджет план"/>
      <sheetName val="3"/>
      <sheetName val="4"/>
      <sheetName val="5"/>
      <sheetName val="тех.пар. ээ"/>
      <sheetName val="тех.пар.проч"/>
      <sheetName val="Расч числ"/>
      <sheetName val="Расчет ФОТ"/>
      <sheetName val="Числ по мес"/>
      <sheetName val="план по труду"/>
      <sheetName val="смета из прибыли"/>
      <sheetName val="2 бюджет план"/>
      <sheetName val="АУП"/>
      <sheetName val="эл.энергия"/>
      <sheetName val="транспорт"/>
      <sheetName val="ТО"/>
      <sheetName val="связь"/>
      <sheetName val="авиатранспорт"/>
      <sheetName val="6"/>
      <sheetName val="7"/>
      <sheetName val="2 бюджет факт"/>
      <sheetName val="8"/>
      <sheetName val="9"/>
      <sheetName val="10"/>
      <sheetName val="11"/>
      <sheetName val="12"/>
      <sheetName val="13"/>
      <sheetName val="Прочие"/>
      <sheetName val="Subsidies"/>
      <sheetName val="налоги"/>
      <sheetName val="ИД"/>
      <sheetName val="УП _2004"/>
      <sheetName val="sapactivexlhiddensheet"/>
    </sheetNames>
    <sheetDataSet>
      <sheetData sheetId="0" refreshError="1">
        <row r="8">
          <cell r="C8" t="str">
            <v>Энергонефть</v>
          </cell>
        </row>
        <row r="9">
          <cell r="C9" t="str">
            <v>ООО</v>
          </cell>
        </row>
        <row r="12">
          <cell r="C12" t="str">
            <v>2003 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_камаз"/>
      <sheetName val="А.союз  май"/>
      <sheetName val="УТТ-2 май (2)"/>
      <sheetName val="ВУТТ май"/>
      <sheetName val="УТТ - 2июнь"/>
      <sheetName val="А.союз_июнь"/>
      <sheetName val="ВУТТмарт_апр"/>
      <sheetName val="частники"/>
      <sheetName val="частники_июнь"/>
      <sheetName val="ВУТТ_июнь"/>
      <sheetName val="Полеты июнь"/>
      <sheetName val="Полеты июль"/>
      <sheetName val="ЛУТТ май"/>
      <sheetName val="ЛУТТиюнь"/>
      <sheetName val=" по_цехамЛНГДУиюнь"/>
      <sheetName val="total"/>
      <sheetName val="Комплектация"/>
      <sheetName val="трубы"/>
      <sheetName val="СМР"/>
      <sheetName val="дороги"/>
      <sheetName val="РБП"/>
      <sheetName val="БФ-2-13-П"/>
      <sheetName val="Расчет Рзаб и Кпр"/>
    </sheetNames>
    <sheetDataSet>
      <sheetData sheetId="0" refreshError="1">
        <row r="7">
          <cell r="L7">
            <v>30</v>
          </cell>
          <cell r="N7">
            <v>30</v>
          </cell>
        </row>
        <row r="8">
          <cell r="L8">
            <v>10</v>
          </cell>
          <cell r="N8">
            <v>4</v>
          </cell>
        </row>
        <row r="9">
          <cell r="L9">
            <v>0.16666666666666666</v>
          </cell>
          <cell r="N9">
            <v>6.6666666666666666E-2</v>
          </cell>
        </row>
        <row r="10">
          <cell r="L10">
            <v>0.18333333333333332</v>
          </cell>
          <cell r="N10">
            <v>8.3333333333333329E-2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тех.пар. ээ"/>
      <sheetName val="тех.пар.проч"/>
      <sheetName val="исходные данные"/>
      <sheetName val="расчетные таблицы"/>
    </sheetNames>
    <sheetDataSet>
      <sheetData sheetId="0" refreshError="1">
        <row r="18">
          <cell r="C18" t="str">
            <v>Рус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ПРЦЭиЭ с коэф"/>
      <sheetName val="ПВС с Коэф"/>
      <sheetName val="Общая  без коэф"/>
      <sheetName val="ПРЦЭиЭ без коэф"/>
      <sheetName val="ПВС без коэф"/>
      <sheetName val="Настр"/>
      <sheetName val="исходные данные"/>
      <sheetName val="расчетные таблицы"/>
    </sheetNames>
    <sheetDataSet>
      <sheetData sheetId="0" refreshError="1"/>
      <sheetData sheetId="1" refreshError="1"/>
      <sheetData sheetId="2" refreshError="1">
        <row r="31">
          <cell r="T31">
            <v>1.18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Лист3"/>
    </sheetNames>
    <sheetDataSet>
      <sheetData sheetId="0" refreshError="1"/>
      <sheetData sheetId="1" refreshError="1">
        <row r="8">
          <cell r="C8" t="str">
            <v>Энергонефть</v>
          </cell>
        </row>
        <row r="9">
          <cell r="C9" t="str">
            <v>ООО</v>
          </cell>
        </row>
        <row r="10">
          <cell r="C10" t="str">
            <v>Томск (Стрежевой)</v>
          </cell>
        </row>
        <row r="11">
          <cell r="C11" t="str">
            <v>Март 2003</v>
          </cell>
        </row>
        <row r="14">
          <cell r="C14" t="str">
            <v>тысячи Российских рублей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Лист1"/>
      <sheetName val="6"/>
      <sheetName val="7"/>
      <sheetName val="8"/>
      <sheetName val="9"/>
      <sheetName val="10"/>
      <sheetName val="11"/>
      <sheetName val="12"/>
      <sheetName val="13"/>
      <sheetName val="тех.пар. ээ"/>
      <sheetName val="тех.пар.проч"/>
    </sheetNames>
    <sheetDataSet>
      <sheetData sheetId="0" refreshError="1">
        <row r="18">
          <cell r="C18" t="str">
            <v>Рус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С"/>
      <sheetName val="СЭС"/>
      <sheetName val="ПИУ СУРБ КРС"/>
      <sheetName val="УРС"/>
      <sheetName val="ПИУ СУРБ БУР"/>
      <sheetName val="СНПС"/>
      <sheetName val="ТО"/>
      <sheetName val="БогУТТ"/>
      <sheetName val="СамУТТ"/>
      <sheetName val="БУТТ"/>
      <sheetName val="ПУТТ"/>
      <sheetName val="СУТТ"/>
      <sheetName val="НУТТ"/>
      <sheetName val="транспорт"/>
      <sheetName val="свод"/>
      <sheetName val="Прил 7.1 Спецодежда."/>
      <sheetName val="sapactivexlhiddensheet"/>
      <sheetName val="Макрос1"/>
      <sheetName val="мат и зч"/>
      <sheetName val="дебиторы"/>
      <sheetName val="ПиУ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СУТТ"/>
      <sheetName val="мат и зч"/>
      <sheetName val="дебиторы"/>
      <sheetName val="sapactivexlhiddensheet"/>
    </sheetNames>
    <sheetDataSet>
      <sheetData sheetId="0" refreshError="1"/>
      <sheetData sheetId="1" refreshError="1">
        <row r="8">
          <cell r="C8" t="str">
            <v>Энергонефть</v>
          </cell>
        </row>
        <row r="18">
          <cell r="C18" t="str">
            <v>Рус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ПРЦЭиЭ с коэф"/>
      <sheetName val="ПВС с Коэф"/>
      <sheetName val="Общая  без коэф"/>
      <sheetName val="ПРЦЭиЭ без коэф"/>
      <sheetName val="ПВС без коэф"/>
      <sheetName val="стат.пар"/>
      <sheetName val="Параметры"/>
      <sheetName val="Настр"/>
      <sheetName val="СУТТ"/>
      <sheetName val="ОКЕИ"/>
      <sheetName val="ПричинаЕП"/>
    </sheetNames>
    <sheetDataSet>
      <sheetData sheetId="0" refreshError="1"/>
      <sheetData sheetId="1" refreshError="1"/>
      <sheetData sheetId="2" refreshError="1">
        <row r="31">
          <cell r="T31">
            <v>1.18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анные"/>
      <sheetName val=" ГТЭС"/>
      <sheetName val="ПС 110 "/>
      <sheetName val="Интеграл"/>
      <sheetName val="ТЭСК"/>
      <sheetName val="ТЭК"/>
      <sheetName val="вед_потреблений"/>
      <sheetName val="вед_потр. Прием пр."/>
      <sheetName val="Потреб по ПС "/>
      <sheetName val="Акт РН-Э"/>
      <sheetName val="Акт_ТРК"/>
      <sheetName val="вед_нач."/>
      <sheetName val="ф.46 передача ТЭСК"/>
      <sheetName val="свод_реализации"/>
      <sheetName val="баланс ТРК  нов"/>
      <sheetName val="Ведомости "/>
      <sheetName val="прилож-е к акту ТН"/>
    </sheetNames>
    <sheetDataSet>
      <sheetData sheetId="0" refreshError="1"/>
      <sheetData sheetId="1">
        <row r="42">
          <cell r="I42">
            <v>423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9">
          <cell r="AY9" t="str">
            <v>сав</v>
          </cell>
        </row>
        <row r="10">
          <cell r="AY10" t="str">
            <v>с-с</v>
          </cell>
        </row>
        <row r="11">
          <cell r="AY11" t="str">
            <v>рас</v>
          </cell>
        </row>
        <row r="12">
          <cell r="AY12" t="str">
            <v>мал</v>
          </cell>
        </row>
        <row r="13">
          <cell r="AY13" t="str">
            <v>вах</v>
          </cell>
        </row>
        <row r="14">
          <cell r="AY14" t="str">
            <v>гр</v>
          </cell>
        </row>
        <row r="15">
          <cell r="AY15" t="str">
            <v>з-м</v>
          </cell>
        </row>
        <row r="16">
          <cell r="AY16" t="str">
            <v>игол</v>
          </cell>
        </row>
        <row r="17">
          <cell r="AY17" t="str">
            <v>кат</v>
          </cell>
        </row>
        <row r="18">
          <cell r="AY18" t="str">
            <v>крап</v>
          </cell>
        </row>
        <row r="19">
          <cell r="AY19" t="str">
            <v>лом</v>
          </cell>
        </row>
        <row r="20">
          <cell r="AY20" t="str">
            <v>перв</v>
          </cell>
        </row>
        <row r="21">
          <cell r="AY21" t="str">
            <v>ост</v>
          </cell>
        </row>
        <row r="22">
          <cell r="AY22" t="str">
            <v>луг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АУП"/>
      <sheetName val="331"/>
      <sheetName val="131"/>
      <sheetName val="Расч числ"/>
      <sheetName val="Числ по мес"/>
      <sheetName val="Расчет ФОТ"/>
      <sheetName val="НДС"/>
      <sheetName val="НП"/>
      <sheetName val="тех.пар. ээ"/>
      <sheetName val="тех.пар.проч"/>
      <sheetName val="Заголовок"/>
      <sheetName val="ПВС с Коэф"/>
      <sheetName val="Хаттон 90.90 Femco"/>
      <sheetName val="Параметры"/>
    </sheetNames>
    <sheetDataSet>
      <sheetData sheetId="0" refreshError="1">
        <row r="9">
          <cell r="C9" t="str">
            <v>ООО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прибыль (2)"/>
      <sheetName val="тех.пар. ээ"/>
      <sheetName val="тех.пар.проч"/>
      <sheetName val="Накопительная внереал.расх "/>
      <sheetName val="Факт внереал.расх"/>
      <sheetName val="Факт операц.расх"/>
      <sheetName val="Сводная из прибыли"/>
      <sheetName val="ИТОГО"/>
    </sheetNames>
    <sheetDataSet>
      <sheetData sheetId="0" refreshError="1">
        <row r="8">
          <cell r="C8" t="str">
            <v>Энергонефть</v>
          </cell>
        </row>
        <row r="10">
          <cell r="C10" t="str">
            <v>Томск (Стрежевой)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_камаз"/>
      <sheetName val="А.союз  май"/>
      <sheetName val="УТТ-2 май (2)"/>
      <sheetName val="ВУТТ май"/>
      <sheetName val="УТТ - 2июнь"/>
      <sheetName val="А.союз_июнь"/>
      <sheetName val="ВУТТмарт_апр"/>
      <sheetName val="частники"/>
      <sheetName val="частники_июнь"/>
      <sheetName val="ВУТТ_июнь"/>
      <sheetName val="Полеты июнь"/>
      <sheetName val="Полеты июль"/>
      <sheetName val="ЛУТТ май"/>
      <sheetName val="ЛУТТиюнь"/>
      <sheetName val=" по_цехамЛНГДУиюнь"/>
      <sheetName val="Нагрузки АОР Керамик"/>
      <sheetName val="sapactivexlhiddensheet"/>
      <sheetName val="АЧ"/>
    </sheetNames>
    <sheetDataSet>
      <sheetData sheetId="0" refreshError="1">
        <row r="9">
          <cell r="L9">
            <v>0.16666666666666666</v>
          </cell>
          <cell r="N9">
            <v>6.6666666666666666E-2</v>
          </cell>
        </row>
        <row r="10">
          <cell r="N10">
            <v>8.3333333333333329E-2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Т - 2"/>
      <sheetName val="транспорт"/>
      <sheetName val="ГОД-ПЛАН"/>
      <sheetName val="МАРТ"/>
      <sheetName val="нормо_комплект"/>
      <sheetName val="Лист2"/>
      <sheetName val="АПРЕЛЬ"/>
      <sheetName val="МАЙ"/>
      <sheetName val="ИЮНЬ"/>
      <sheetName val="накопительная"/>
      <sheetName val="ЛУТТ май"/>
      <sheetName val="А.союз  май"/>
      <sheetName val="УТТ-2 май (2)"/>
      <sheetName val="ВУТТ май"/>
      <sheetName val="А.союз_июнь"/>
      <sheetName val="ЛУТТиюнь"/>
      <sheetName val="ВУТТиюнь"/>
      <sheetName val="Васюган.УТТ"/>
      <sheetName val="УТТ - 2 (2)"/>
      <sheetName val="ГАЗ_камаз"/>
      <sheetName val="нормо_комплект (2)"/>
      <sheetName val="Нагрузки АОР Керам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">
          <cell r="L7">
            <v>30</v>
          </cell>
        </row>
        <row r="9">
          <cell r="L9">
            <v>0.16666666666666666</v>
          </cell>
        </row>
      </sheetData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по труду"/>
      <sheetName val="смета из прибыли"/>
      <sheetName val="Настр"/>
      <sheetName val="План счетов"/>
      <sheetName val="1"/>
      <sheetName val="2 бюджет план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тех.пар. ээ"/>
      <sheetName val="тех.пар.проч"/>
      <sheetName val="ГАЗ_камаз"/>
      <sheetName val="sapactivexlhiddensheet"/>
      <sheetName val="НП-2-12-П"/>
      <sheetName val="БФ-2-5-П"/>
    </sheetNames>
    <sheetDataSet>
      <sheetData sheetId="0" refreshError="1"/>
      <sheetData sheetId="1" refreshError="1"/>
      <sheetData sheetId="2" refreshError="1">
        <row r="14">
          <cell r="C14" t="str">
            <v>(тыс. руб.)</v>
          </cell>
        </row>
        <row r="18">
          <cell r="C18" t="str">
            <v>Рус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1"/>
      <sheetName val="2"/>
      <sheetName val="3"/>
      <sheetName val="Расч числ"/>
      <sheetName val="Числ по мес"/>
      <sheetName val="Расчет ФОТ"/>
      <sheetName val="4"/>
      <sheetName val="5"/>
      <sheetName val="АУП"/>
      <sheetName val="эл.энергия"/>
      <sheetName val="транспорт"/>
      <sheetName val="ТО"/>
      <sheetName val="связь"/>
      <sheetName val="авиатранспорт"/>
      <sheetName val="Прочие"/>
      <sheetName val="Subsidies"/>
      <sheetName val="налоги"/>
      <sheetName val="прибыль"/>
      <sheetName val="прибыль (2)"/>
      <sheetName val="тех.пар. ээ"/>
      <sheetName val="тех.пар.проч"/>
      <sheetName val="янв"/>
    </sheetNames>
    <sheetDataSet>
      <sheetData sheetId="0" refreshError="1">
        <row r="13">
          <cell r="C13" t="str">
            <v>2002 г.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Отчетность v 1.0"/>
      <sheetName val="Анкета "/>
      <sheetName val="sapactivexlhiddensheet"/>
    </sheetNames>
    <sheetDataSet>
      <sheetData sheetId="0" refreshError="1"/>
      <sheetData sheetId="1" refreshError="1">
        <row r="8">
          <cell r="C8" t="str">
            <v>АБВ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!"/>
      <sheetName val="ЛЭП и ввод"/>
      <sheetName val="ПС"/>
      <sheetName val="ПС и ввод"/>
      <sheetName val="Настр"/>
      <sheetName val="фОРМА для  условок-ПБЭО"/>
      <sheetName val="sapactivexlhiddensheet"/>
    </sheetNames>
    <sheetDataSet>
      <sheetData sheetId="0" refreshError="1"/>
      <sheetData sheetId="1" refreshError="1"/>
      <sheetData sheetId="2" refreshError="1">
        <row r="5">
          <cell r="E5" t="str">
            <v>Количество единиц  измерения по ……..БЭО</v>
          </cell>
        </row>
        <row r="6">
          <cell r="E6" t="str">
            <v>РЭС-1</v>
          </cell>
          <cell r="F6" t="str">
            <v>РЭС-2</v>
          </cell>
          <cell r="G6" t="str">
            <v>РЭС-3</v>
          </cell>
          <cell r="H6" t="str">
            <v>РЭС-4</v>
          </cell>
          <cell r="I6" t="str">
            <v>РЭС-5,(НГДУ"ПН")</v>
          </cell>
          <cell r="J6" t="str">
            <v>РЭС-5,(ДОМНГ)</v>
          </cell>
          <cell r="K6" t="str">
            <v>ВСЕГО:</v>
          </cell>
        </row>
        <row r="9">
          <cell r="K9">
            <v>0</v>
          </cell>
        </row>
        <row r="10">
          <cell r="K10">
            <v>0</v>
          </cell>
        </row>
        <row r="11">
          <cell r="E11">
            <v>18</v>
          </cell>
          <cell r="F11">
            <v>1</v>
          </cell>
          <cell r="G11">
            <v>8</v>
          </cell>
          <cell r="H11">
            <v>11</v>
          </cell>
          <cell r="I11">
            <v>3</v>
          </cell>
          <cell r="J11">
            <v>1</v>
          </cell>
          <cell r="K11">
            <v>42</v>
          </cell>
        </row>
        <row r="12">
          <cell r="K12">
            <v>0</v>
          </cell>
        </row>
        <row r="13">
          <cell r="K13">
            <v>0</v>
          </cell>
        </row>
        <row r="14">
          <cell r="E14">
            <v>36</v>
          </cell>
          <cell r="F14">
            <v>2</v>
          </cell>
          <cell r="G14">
            <v>16</v>
          </cell>
          <cell r="H14">
            <v>22</v>
          </cell>
          <cell r="I14">
            <v>6</v>
          </cell>
          <cell r="J14">
            <v>2</v>
          </cell>
          <cell r="K14">
            <v>84</v>
          </cell>
        </row>
        <row r="15">
          <cell r="E15">
            <v>36</v>
          </cell>
          <cell r="F15">
            <v>4</v>
          </cell>
          <cell r="G15">
            <v>16</v>
          </cell>
          <cell r="H15">
            <v>22</v>
          </cell>
          <cell r="I15">
            <v>6</v>
          </cell>
          <cell r="J15">
            <v>2</v>
          </cell>
          <cell r="K15">
            <v>86</v>
          </cell>
        </row>
        <row r="16">
          <cell r="E16">
            <v>4</v>
          </cell>
          <cell r="F16">
            <v>22</v>
          </cell>
          <cell r="G16">
            <v>12</v>
          </cell>
          <cell r="H16">
            <v>28</v>
          </cell>
          <cell r="I16">
            <v>38</v>
          </cell>
          <cell r="J16">
            <v>2</v>
          </cell>
          <cell r="K16">
            <v>106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E23">
            <v>54</v>
          </cell>
          <cell r="F23">
            <v>3</v>
          </cell>
          <cell r="G23">
            <v>20</v>
          </cell>
          <cell r="H23">
            <v>30</v>
          </cell>
          <cell r="I23">
            <v>6</v>
          </cell>
          <cell r="J23">
            <v>3</v>
          </cell>
          <cell r="K23">
            <v>116</v>
          </cell>
        </row>
        <row r="24">
          <cell r="K24">
            <v>0</v>
          </cell>
        </row>
        <row r="25">
          <cell r="E25">
            <v>206</v>
          </cell>
          <cell r="F25">
            <v>35</v>
          </cell>
          <cell r="G25">
            <v>109</v>
          </cell>
          <cell r="H25">
            <v>129</v>
          </cell>
          <cell r="I25">
            <v>45</v>
          </cell>
          <cell r="J25">
            <v>15</v>
          </cell>
          <cell r="K25">
            <v>539</v>
          </cell>
        </row>
        <row r="26">
          <cell r="E26">
            <v>13</v>
          </cell>
          <cell r="F26">
            <v>190</v>
          </cell>
          <cell r="G26">
            <v>114</v>
          </cell>
          <cell r="H26">
            <v>83</v>
          </cell>
          <cell r="I26">
            <v>153</v>
          </cell>
          <cell r="J26">
            <v>50</v>
          </cell>
          <cell r="K26">
            <v>603</v>
          </cell>
        </row>
        <row r="27">
          <cell r="E27">
            <v>8</v>
          </cell>
          <cell r="K27">
            <v>8</v>
          </cell>
        </row>
        <row r="28">
          <cell r="E28">
            <v>4</v>
          </cell>
          <cell r="F28">
            <v>31</v>
          </cell>
          <cell r="G28">
            <v>14</v>
          </cell>
          <cell r="H28">
            <v>12</v>
          </cell>
          <cell r="I28">
            <v>22</v>
          </cell>
          <cell r="J28">
            <v>8</v>
          </cell>
          <cell r="K28">
            <v>91</v>
          </cell>
        </row>
        <row r="29">
          <cell r="E29">
            <v>127</v>
          </cell>
          <cell r="F29">
            <v>17</v>
          </cell>
          <cell r="G29">
            <v>141</v>
          </cell>
          <cell r="H29">
            <v>262</v>
          </cell>
          <cell r="I29">
            <v>194</v>
          </cell>
          <cell r="K29">
            <v>741</v>
          </cell>
        </row>
        <row r="30">
          <cell r="E30">
            <v>2</v>
          </cell>
          <cell r="H30">
            <v>23</v>
          </cell>
          <cell r="I30">
            <v>9</v>
          </cell>
          <cell r="K30">
            <v>34</v>
          </cell>
        </row>
        <row r="31">
          <cell r="K31">
            <v>0</v>
          </cell>
        </row>
        <row r="32">
          <cell r="E32">
            <v>111</v>
          </cell>
          <cell r="F32">
            <v>24</v>
          </cell>
          <cell r="G32">
            <v>72</v>
          </cell>
          <cell r="H32">
            <v>83</v>
          </cell>
          <cell r="I32">
            <v>47</v>
          </cell>
          <cell r="J32">
            <v>18</v>
          </cell>
          <cell r="K32">
            <v>355</v>
          </cell>
        </row>
        <row r="33">
          <cell r="E33">
            <v>128</v>
          </cell>
          <cell r="G33">
            <v>127</v>
          </cell>
          <cell r="H33">
            <v>181</v>
          </cell>
          <cell r="I33">
            <v>105</v>
          </cell>
          <cell r="K33">
            <v>541</v>
          </cell>
        </row>
        <row r="34">
          <cell r="E34">
            <v>1</v>
          </cell>
          <cell r="F34">
            <v>13</v>
          </cell>
          <cell r="G34">
            <v>7</v>
          </cell>
          <cell r="H34">
            <v>13</v>
          </cell>
          <cell r="I34">
            <v>6</v>
          </cell>
          <cell r="J34">
            <v>5</v>
          </cell>
          <cell r="K34">
            <v>45</v>
          </cell>
        </row>
        <row r="35">
          <cell r="F35">
            <v>1</v>
          </cell>
          <cell r="G35">
            <v>2</v>
          </cell>
          <cell r="K35">
            <v>3</v>
          </cell>
        </row>
        <row r="36">
          <cell r="F36">
            <v>13</v>
          </cell>
          <cell r="G36">
            <v>1</v>
          </cell>
          <cell r="K36">
            <v>14</v>
          </cell>
        </row>
        <row r="37">
          <cell r="K37">
            <v>0</v>
          </cell>
        </row>
        <row r="38">
          <cell r="F38">
            <v>26</v>
          </cell>
          <cell r="H38">
            <v>2</v>
          </cell>
          <cell r="J38">
            <v>3</v>
          </cell>
          <cell r="K38">
            <v>31</v>
          </cell>
        </row>
        <row r="39">
          <cell r="E39">
            <v>2</v>
          </cell>
          <cell r="F39">
            <v>2</v>
          </cell>
          <cell r="G39">
            <v>5</v>
          </cell>
          <cell r="H39">
            <v>6</v>
          </cell>
          <cell r="I39">
            <v>2</v>
          </cell>
          <cell r="K39">
            <v>17</v>
          </cell>
        </row>
        <row r="40">
          <cell r="F40">
            <v>9</v>
          </cell>
          <cell r="K40">
            <v>9</v>
          </cell>
        </row>
        <row r="41">
          <cell r="J41">
            <v>4</v>
          </cell>
          <cell r="K41">
            <v>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Module2"/>
      <sheetName val="Module4"/>
      <sheetName val="Module3"/>
      <sheetName val="план 2000"/>
      <sheetName val="ПС"/>
    </sheetNames>
    <sheetDataSet>
      <sheetData sheetId="0" refreshError="1"/>
      <sheetData sheetId="1" refreshError="1">
        <row r="8">
          <cell r="C8" t="str">
            <v>Энергонефть</v>
          </cell>
        </row>
        <row r="11">
          <cell r="C11" t="str">
            <v>Март 2003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анные"/>
      <sheetName val=" ГТЭС"/>
      <sheetName val="ПС 110 "/>
      <sheetName val="Интеграл"/>
      <sheetName val="ТЭСК"/>
      <sheetName val="ТЭК"/>
      <sheetName val="вед_потреблений"/>
      <sheetName val="вед_потр. Прием пр."/>
      <sheetName val="вед_нач."/>
      <sheetName val="Потреб по ПС "/>
      <sheetName val="Акт РН-Э"/>
      <sheetName val="Акт_ТРК"/>
      <sheetName val="свод_реализации"/>
      <sheetName val="ф.46 передача ТЭСК"/>
      <sheetName val="баланс ТРК  нов"/>
      <sheetName val="Ведомости "/>
      <sheetName val="прилож-е к акту ТН"/>
    </sheetNames>
    <sheetDataSet>
      <sheetData sheetId="0"/>
      <sheetData sheetId="1"/>
      <sheetData sheetId="2">
        <row r="10">
          <cell r="AD10">
            <v>3757105</v>
          </cell>
        </row>
      </sheetData>
      <sheetData sheetId="3"/>
      <sheetData sheetId="4"/>
      <sheetData sheetId="5">
        <row r="16">
          <cell r="I16">
            <v>136141</v>
          </cell>
        </row>
      </sheetData>
      <sheetData sheetId="6">
        <row r="9">
          <cell r="AY9" t="str">
            <v>сав</v>
          </cell>
        </row>
        <row r="10">
          <cell r="AY10" t="str">
            <v>с-с</v>
          </cell>
        </row>
        <row r="11">
          <cell r="AY11" t="str">
            <v>рас</v>
          </cell>
        </row>
        <row r="12">
          <cell r="AY12" t="str">
            <v>мал</v>
          </cell>
        </row>
        <row r="13">
          <cell r="AY13" t="str">
            <v>вах</v>
          </cell>
        </row>
        <row r="14">
          <cell r="AY14" t="str">
            <v>гр</v>
          </cell>
        </row>
        <row r="15">
          <cell r="AY15" t="str">
            <v>з-м</v>
          </cell>
        </row>
        <row r="16">
          <cell r="AY16" t="str">
            <v>игол</v>
          </cell>
        </row>
        <row r="17">
          <cell r="AY17" t="str">
            <v>кат</v>
          </cell>
        </row>
        <row r="18">
          <cell r="AY18" t="str">
            <v>крап</v>
          </cell>
        </row>
        <row r="19">
          <cell r="AY19" t="str">
            <v>лом</v>
          </cell>
        </row>
        <row r="20">
          <cell r="AY20" t="str">
            <v>перв</v>
          </cell>
        </row>
        <row r="21">
          <cell r="AY21" t="str">
            <v>ост</v>
          </cell>
        </row>
        <row r="22">
          <cell r="AY22" t="str">
            <v>луг</v>
          </cell>
        </row>
      </sheetData>
      <sheetData sheetId="7"/>
      <sheetData sheetId="8">
        <row r="8">
          <cell r="H8">
            <v>118570127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План счетов"/>
      <sheetName val="6"/>
      <sheetName val="7"/>
      <sheetName val="8"/>
      <sheetName val="9"/>
      <sheetName val="10"/>
      <sheetName val="11"/>
      <sheetName val="12"/>
      <sheetName val="13"/>
      <sheetName val="тех.пар. ээ"/>
      <sheetName val="тех.пар.проч"/>
      <sheetName val="СНГДУ"/>
      <sheetName val="sapactivexlhiddensheet"/>
      <sheetName val="Лист3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Форма 1.1"/>
      <sheetName val="Форма 1.2"/>
      <sheetName val="Форма 1.3"/>
      <sheetName val="Форма 3.1"/>
      <sheetName val="Форма 3.2"/>
      <sheetName val="Форма 3.3"/>
      <sheetName val="Ф. 2.1_2015"/>
      <sheetName val="Ф. 2.1_2016"/>
      <sheetName val=" 2.1_2017"/>
      <sheetName val=" 2.1_2018"/>
      <sheetName val="2.1_2019"/>
      <sheetName val="Ф. 2.2_2015"/>
      <sheetName val="2.2_2016"/>
      <sheetName val="2.2_2017"/>
      <sheetName val="2.2_2018"/>
      <sheetName val="2.2_2019"/>
      <sheetName val="Ф. 2.3_2015"/>
      <sheetName val="2.3_2016"/>
      <sheetName val="2.3_2017"/>
      <sheetName val="2.3_2018"/>
      <sheetName val="2.3_2019"/>
      <sheetName val="Лист1"/>
    </sheetNames>
    <sheetDataSet>
      <sheetData sheetId="0">
        <row r="6">
          <cell r="D6" t="str">
            <v>ООО "Энергонефть Томск"</v>
          </cell>
        </row>
        <row r="34">
          <cell r="D34" t="str">
            <v>(должность)</v>
          </cell>
          <cell r="G34" t="str">
            <v>(подпись)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C12">
            <v>1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11</v>
          </cell>
        </row>
        <row r="18">
          <cell r="C18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1</v>
          </cell>
        </row>
        <row r="31">
          <cell r="C31">
            <v>0</v>
          </cell>
        </row>
        <row r="32">
          <cell r="F32">
            <v>2</v>
          </cell>
        </row>
      </sheetData>
      <sheetData sheetId="8"/>
      <sheetData sheetId="9"/>
      <sheetData sheetId="10"/>
      <sheetData sheetId="11"/>
      <sheetData sheetId="12">
        <row r="12">
          <cell r="C12">
            <v>0</v>
          </cell>
        </row>
        <row r="14">
          <cell r="C14">
            <v>29.6</v>
          </cell>
        </row>
        <row r="15">
          <cell r="C15">
            <v>29.6</v>
          </cell>
        </row>
        <row r="16">
          <cell r="C16">
            <v>0</v>
          </cell>
        </row>
        <row r="18">
          <cell r="C18">
            <v>8.3650190114068435E-2</v>
          </cell>
        </row>
        <row r="21">
          <cell r="C21">
            <v>1</v>
          </cell>
        </row>
        <row r="22">
          <cell r="C22">
            <v>0.40610450077599586</v>
          </cell>
        </row>
        <row r="24">
          <cell r="C24">
            <v>0</v>
          </cell>
        </row>
        <row r="25">
          <cell r="F25">
            <v>0.42499999999999999</v>
          </cell>
        </row>
      </sheetData>
      <sheetData sheetId="13"/>
      <sheetData sheetId="14"/>
      <sheetData sheetId="15"/>
      <sheetData sheetId="16"/>
      <sheetData sheetId="17">
        <row r="9">
          <cell r="C9">
            <v>1</v>
          </cell>
        </row>
        <row r="12">
          <cell r="C12">
            <v>6.4638783269961975E-2</v>
          </cell>
        </row>
        <row r="13">
          <cell r="C13">
            <v>4.5627376425855515E-2</v>
          </cell>
        </row>
        <row r="14">
          <cell r="C14">
            <v>3.4220532319391636E-2</v>
          </cell>
        </row>
        <row r="15">
          <cell r="C15">
            <v>7.6045627376425855E-3</v>
          </cell>
        </row>
        <row r="16">
          <cell r="C16">
            <v>0</v>
          </cell>
        </row>
        <row r="17">
          <cell r="C17">
            <v>0</v>
          </cell>
        </row>
        <row r="20">
          <cell r="C20">
            <v>20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F31">
            <v>2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Анкета"/>
      <sheetName val="Форма 1.1"/>
      <sheetName val="Форма 1.2"/>
      <sheetName val="Форма 1.3"/>
      <sheetName val="Форма 2.1"/>
      <sheetName val="Форма 2.2"/>
      <sheetName val="Форма 2.3"/>
      <sheetName val="Форма 2.4"/>
      <sheetName val="Форма 3.1"/>
      <sheetName val="Форма 4.1"/>
      <sheetName val="Форма 4.2"/>
    </sheetNames>
    <sheetDataSet>
      <sheetData sheetId="0">
        <row r="6">
          <cell r="D6" t="str">
            <v>ООО "Энергонефть Томск"</v>
          </cell>
        </row>
      </sheetData>
      <sheetData sheetId="1"/>
      <sheetData sheetId="2"/>
      <sheetData sheetId="3"/>
      <sheetData sheetId="4"/>
      <sheetData sheetId="5">
        <row r="11">
          <cell r="M11">
            <v>1</v>
          </cell>
        </row>
      </sheetData>
      <sheetData sheetId="6">
        <row r="11">
          <cell r="M11">
            <v>5</v>
          </cell>
        </row>
      </sheetData>
      <sheetData sheetId="7">
        <row r="9">
          <cell r="M9">
            <v>1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С"/>
      <sheetName val="СЭС"/>
      <sheetName val="ПИУ СУРБ КРС"/>
      <sheetName val="УРС"/>
      <sheetName val="ПИУ СУРБ БУР"/>
      <sheetName val="СНПС"/>
      <sheetName val="ТО"/>
      <sheetName val="БогУТТ"/>
      <sheetName val="СамУТТ"/>
      <sheetName val="БУТТ"/>
      <sheetName val="ПУТТ"/>
      <sheetName val="СУТТ"/>
      <sheetName val="НУТТ"/>
      <sheetName val="транспорт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"/>
      <sheetName val="Настр"/>
      <sheetName val="Сверка"/>
      <sheetName val="31"/>
      <sheetName val="311"/>
      <sheetName val="321"/>
      <sheetName val="322"/>
      <sheetName val="323"/>
      <sheetName val="324"/>
      <sheetName val="325"/>
      <sheetName val="33"/>
      <sheetName val="331"/>
      <sheetName val="332"/>
      <sheetName val="333"/>
      <sheetName val="34"/>
      <sheetName val="35"/>
      <sheetName val="361"/>
      <sheetName val="362"/>
      <sheetName val="363"/>
      <sheetName val="371"/>
      <sheetName val="372"/>
      <sheetName val="373"/>
      <sheetName val="38"/>
      <sheetName val="39"/>
      <sheetName val="32"/>
      <sheetName val="21"/>
      <sheetName val="Доходы"/>
      <sheetName val="Затр-ты янв"/>
      <sheetName val="Гл.книг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E6">
            <v>1</v>
          </cell>
          <cell r="G6">
            <v>2</v>
          </cell>
          <cell r="I6">
            <v>3</v>
          </cell>
          <cell r="K6">
            <v>4</v>
          </cell>
          <cell r="M6">
            <v>5</v>
          </cell>
          <cell r="O6">
            <v>6</v>
          </cell>
        </row>
        <row r="7">
          <cell r="E7">
            <v>2</v>
          </cell>
          <cell r="G7">
            <v>2</v>
          </cell>
          <cell r="I7">
            <v>2</v>
          </cell>
          <cell r="K7">
            <v>2</v>
          </cell>
          <cell r="M7">
            <v>2</v>
          </cell>
          <cell r="O7">
            <v>2</v>
          </cell>
        </row>
        <row r="8">
          <cell r="E8">
            <v>3</v>
          </cell>
          <cell r="G8">
            <v>3</v>
          </cell>
          <cell r="I8">
            <v>3</v>
          </cell>
          <cell r="K8">
            <v>3</v>
          </cell>
          <cell r="M8">
            <v>3</v>
          </cell>
          <cell r="O8">
            <v>3</v>
          </cell>
        </row>
        <row r="9">
          <cell r="E9">
            <v>4</v>
          </cell>
          <cell r="G9">
            <v>4</v>
          </cell>
          <cell r="I9">
            <v>4</v>
          </cell>
          <cell r="K9">
            <v>4</v>
          </cell>
          <cell r="M9">
            <v>4</v>
          </cell>
          <cell r="O9">
            <v>4</v>
          </cell>
        </row>
        <row r="10"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</row>
      </sheetData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 данные "/>
      <sheetName val="ОПУ отчет"/>
      <sheetName val="ОДДС отчет"/>
      <sheetName val="э-э отчет"/>
      <sheetName val="ОПУ раб"/>
      <sheetName val="ОПУ виды деят"/>
      <sheetName val="ОДДС раб"/>
      <sheetName val="Налоги"/>
      <sheetName val="э-э раб"/>
      <sheetName val="мощность"/>
      <sheetName val="э-э ЮНГ без стр"/>
      <sheetName val="э-э ЮНГ полн"/>
      <sheetName val="ээ СНГ"/>
      <sheetName val="тарифы ТЭН"/>
      <sheetName val="ээ ТН 2002"/>
      <sheetName val="УП ЮНГ"/>
      <sheetName val="УП ТН"/>
      <sheetName val="Затраты"/>
      <sheetName val="пр-з тарифов"/>
      <sheetName val="Лист2"/>
      <sheetName val="Лист3"/>
    </sheetNames>
    <sheetDataSet>
      <sheetData sheetId="0" refreshError="1">
        <row r="9">
          <cell r="D9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Прилож№2(ОПУ)"/>
      <sheetName val="Прилож№2(ОДДС)"/>
      <sheetName val="Затраты 2002-03"/>
      <sheetName val="Прилож№2(Затраты)"/>
      <sheetName val="Прилож№2(Налоги)"/>
      <sheetName val="Прилож№2(э-э)"/>
      <sheetName val="С реактивкой"/>
    </sheetNames>
    <sheetDataSet>
      <sheetData sheetId="0" refreshError="1">
        <row r="18">
          <cell r="C18" t="str">
            <v>Рус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тк.анализ"/>
      <sheetName val="рост дохода"/>
      <sheetName val="ПиУсвод"/>
      <sheetName val="РП"/>
      <sheetName val="ЭПУ"/>
      <sheetName val="НПР"/>
      <sheetName val="ПРС"/>
      <sheetName val="Транспорт"/>
      <sheetName val="Строительство"/>
      <sheetName val="ТЭП сокращ"/>
      <sheetName val="уровни зависимости"/>
      <sheetName val="анализ усл-по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"/>
      <sheetName val="324"/>
      <sheetName val="331"/>
      <sheetName val="362"/>
      <sheetName val="372"/>
      <sheetName val="333"/>
      <sheetName val="323"/>
      <sheetName val="Н-1"/>
      <sheetName val="Реестр Платежей"/>
      <sheetName val="тех.пар. ээ"/>
      <sheetName val="тех.пар.проч"/>
    </sheetNames>
    <sheetDataSet>
      <sheetData sheetId="0" refreshError="1">
        <row r="12">
          <cell r="C12" t="str">
            <v>2003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topLeftCell="A22" zoomScaleNormal="100" zoomScaleSheetLayoutView="100" workbookViewId="0">
      <selection activeCell="N12" sqref="N12"/>
    </sheetView>
  </sheetViews>
  <sheetFormatPr defaultColWidth="10" defaultRowHeight="15" x14ac:dyDescent="0.25"/>
  <cols>
    <col min="1" max="1" width="1" style="38" customWidth="1"/>
    <col min="2" max="2" width="4.42578125" style="33" customWidth="1"/>
    <col min="3" max="3" width="22.7109375" style="33" customWidth="1"/>
    <col min="4" max="4" width="34.85546875" style="33" customWidth="1"/>
    <col min="5" max="5" width="18.85546875" style="33" customWidth="1"/>
    <col min="6" max="6" width="6.140625" style="33" customWidth="1"/>
    <col min="7" max="7" width="27.7109375" style="33" customWidth="1"/>
    <col min="8" max="8" width="1" style="38" customWidth="1"/>
    <col min="9" max="256" width="10" style="33"/>
    <col min="257" max="257" width="1" style="33" customWidth="1"/>
    <col min="258" max="258" width="4.42578125" style="33" customWidth="1"/>
    <col min="259" max="259" width="22.7109375" style="33" customWidth="1"/>
    <col min="260" max="260" width="34.85546875" style="33" customWidth="1"/>
    <col min="261" max="261" width="18.85546875" style="33" customWidth="1"/>
    <col min="262" max="262" width="6.140625" style="33" customWidth="1"/>
    <col min="263" max="263" width="21.7109375" style="33" customWidth="1"/>
    <col min="264" max="264" width="1" style="33" customWidth="1"/>
    <col min="265" max="512" width="10" style="33"/>
    <col min="513" max="513" width="1" style="33" customWidth="1"/>
    <col min="514" max="514" width="4.42578125" style="33" customWidth="1"/>
    <col min="515" max="515" width="22.7109375" style="33" customWidth="1"/>
    <col min="516" max="516" width="34.85546875" style="33" customWidth="1"/>
    <col min="517" max="517" width="18.85546875" style="33" customWidth="1"/>
    <col min="518" max="518" width="6.140625" style="33" customWidth="1"/>
    <col min="519" max="519" width="21.7109375" style="33" customWidth="1"/>
    <col min="520" max="520" width="1" style="33" customWidth="1"/>
    <col min="521" max="768" width="10" style="33"/>
    <col min="769" max="769" width="1" style="33" customWidth="1"/>
    <col min="770" max="770" width="4.42578125" style="33" customWidth="1"/>
    <col min="771" max="771" width="22.7109375" style="33" customWidth="1"/>
    <col min="772" max="772" width="34.85546875" style="33" customWidth="1"/>
    <col min="773" max="773" width="18.85546875" style="33" customWidth="1"/>
    <col min="774" max="774" width="6.140625" style="33" customWidth="1"/>
    <col min="775" max="775" width="21.7109375" style="33" customWidth="1"/>
    <col min="776" max="776" width="1" style="33" customWidth="1"/>
    <col min="777" max="1024" width="10" style="33"/>
    <col min="1025" max="1025" width="1" style="33" customWidth="1"/>
    <col min="1026" max="1026" width="4.42578125" style="33" customWidth="1"/>
    <col min="1027" max="1027" width="22.7109375" style="33" customWidth="1"/>
    <col min="1028" max="1028" width="34.85546875" style="33" customWidth="1"/>
    <col min="1029" max="1029" width="18.85546875" style="33" customWidth="1"/>
    <col min="1030" max="1030" width="6.140625" style="33" customWidth="1"/>
    <col min="1031" max="1031" width="21.7109375" style="33" customWidth="1"/>
    <col min="1032" max="1032" width="1" style="33" customWidth="1"/>
    <col min="1033" max="1280" width="10" style="33"/>
    <col min="1281" max="1281" width="1" style="33" customWidth="1"/>
    <col min="1282" max="1282" width="4.42578125" style="33" customWidth="1"/>
    <col min="1283" max="1283" width="22.7109375" style="33" customWidth="1"/>
    <col min="1284" max="1284" width="34.85546875" style="33" customWidth="1"/>
    <col min="1285" max="1285" width="18.85546875" style="33" customWidth="1"/>
    <col min="1286" max="1286" width="6.140625" style="33" customWidth="1"/>
    <col min="1287" max="1287" width="21.7109375" style="33" customWidth="1"/>
    <col min="1288" max="1288" width="1" style="33" customWidth="1"/>
    <col min="1289" max="1536" width="10" style="33"/>
    <col min="1537" max="1537" width="1" style="33" customWidth="1"/>
    <col min="1538" max="1538" width="4.42578125" style="33" customWidth="1"/>
    <col min="1539" max="1539" width="22.7109375" style="33" customWidth="1"/>
    <col min="1540" max="1540" width="34.85546875" style="33" customWidth="1"/>
    <col min="1541" max="1541" width="18.85546875" style="33" customWidth="1"/>
    <col min="1542" max="1542" width="6.140625" style="33" customWidth="1"/>
    <col min="1543" max="1543" width="21.7109375" style="33" customWidth="1"/>
    <col min="1544" max="1544" width="1" style="33" customWidth="1"/>
    <col min="1545" max="1792" width="10" style="33"/>
    <col min="1793" max="1793" width="1" style="33" customWidth="1"/>
    <col min="1794" max="1794" width="4.42578125" style="33" customWidth="1"/>
    <col min="1795" max="1795" width="22.7109375" style="33" customWidth="1"/>
    <col min="1796" max="1796" width="34.85546875" style="33" customWidth="1"/>
    <col min="1797" max="1797" width="18.85546875" style="33" customWidth="1"/>
    <col min="1798" max="1798" width="6.140625" style="33" customWidth="1"/>
    <col min="1799" max="1799" width="21.7109375" style="33" customWidth="1"/>
    <col min="1800" max="1800" width="1" style="33" customWidth="1"/>
    <col min="1801" max="2048" width="10" style="33"/>
    <col min="2049" max="2049" width="1" style="33" customWidth="1"/>
    <col min="2050" max="2050" width="4.42578125" style="33" customWidth="1"/>
    <col min="2051" max="2051" width="22.7109375" style="33" customWidth="1"/>
    <col min="2052" max="2052" width="34.85546875" style="33" customWidth="1"/>
    <col min="2053" max="2053" width="18.85546875" style="33" customWidth="1"/>
    <col min="2054" max="2054" width="6.140625" style="33" customWidth="1"/>
    <col min="2055" max="2055" width="21.7109375" style="33" customWidth="1"/>
    <col min="2056" max="2056" width="1" style="33" customWidth="1"/>
    <col min="2057" max="2304" width="10" style="33"/>
    <col min="2305" max="2305" width="1" style="33" customWidth="1"/>
    <col min="2306" max="2306" width="4.42578125" style="33" customWidth="1"/>
    <col min="2307" max="2307" width="22.7109375" style="33" customWidth="1"/>
    <col min="2308" max="2308" width="34.85546875" style="33" customWidth="1"/>
    <col min="2309" max="2309" width="18.85546875" style="33" customWidth="1"/>
    <col min="2310" max="2310" width="6.140625" style="33" customWidth="1"/>
    <col min="2311" max="2311" width="21.7109375" style="33" customWidth="1"/>
    <col min="2312" max="2312" width="1" style="33" customWidth="1"/>
    <col min="2313" max="2560" width="10" style="33"/>
    <col min="2561" max="2561" width="1" style="33" customWidth="1"/>
    <col min="2562" max="2562" width="4.42578125" style="33" customWidth="1"/>
    <col min="2563" max="2563" width="22.7109375" style="33" customWidth="1"/>
    <col min="2564" max="2564" width="34.85546875" style="33" customWidth="1"/>
    <col min="2565" max="2565" width="18.85546875" style="33" customWidth="1"/>
    <col min="2566" max="2566" width="6.140625" style="33" customWidth="1"/>
    <col min="2567" max="2567" width="21.7109375" style="33" customWidth="1"/>
    <col min="2568" max="2568" width="1" style="33" customWidth="1"/>
    <col min="2569" max="2816" width="10" style="33"/>
    <col min="2817" max="2817" width="1" style="33" customWidth="1"/>
    <col min="2818" max="2818" width="4.42578125" style="33" customWidth="1"/>
    <col min="2819" max="2819" width="22.7109375" style="33" customWidth="1"/>
    <col min="2820" max="2820" width="34.85546875" style="33" customWidth="1"/>
    <col min="2821" max="2821" width="18.85546875" style="33" customWidth="1"/>
    <col min="2822" max="2822" width="6.140625" style="33" customWidth="1"/>
    <col min="2823" max="2823" width="21.7109375" style="33" customWidth="1"/>
    <col min="2824" max="2824" width="1" style="33" customWidth="1"/>
    <col min="2825" max="3072" width="10" style="33"/>
    <col min="3073" max="3073" width="1" style="33" customWidth="1"/>
    <col min="3074" max="3074" width="4.42578125" style="33" customWidth="1"/>
    <col min="3075" max="3075" width="22.7109375" style="33" customWidth="1"/>
    <col min="3076" max="3076" width="34.85546875" style="33" customWidth="1"/>
    <col min="3077" max="3077" width="18.85546875" style="33" customWidth="1"/>
    <col min="3078" max="3078" width="6.140625" style="33" customWidth="1"/>
    <col min="3079" max="3079" width="21.7109375" style="33" customWidth="1"/>
    <col min="3080" max="3080" width="1" style="33" customWidth="1"/>
    <col min="3081" max="3328" width="10" style="33"/>
    <col min="3329" max="3329" width="1" style="33" customWidth="1"/>
    <col min="3330" max="3330" width="4.42578125" style="33" customWidth="1"/>
    <col min="3331" max="3331" width="22.7109375" style="33" customWidth="1"/>
    <col min="3332" max="3332" width="34.85546875" style="33" customWidth="1"/>
    <col min="3333" max="3333" width="18.85546875" style="33" customWidth="1"/>
    <col min="3334" max="3334" width="6.140625" style="33" customWidth="1"/>
    <col min="3335" max="3335" width="21.7109375" style="33" customWidth="1"/>
    <col min="3336" max="3336" width="1" style="33" customWidth="1"/>
    <col min="3337" max="3584" width="10" style="33"/>
    <col min="3585" max="3585" width="1" style="33" customWidth="1"/>
    <col min="3586" max="3586" width="4.42578125" style="33" customWidth="1"/>
    <col min="3587" max="3587" width="22.7109375" style="33" customWidth="1"/>
    <col min="3588" max="3588" width="34.85546875" style="33" customWidth="1"/>
    <col min="3589" max="3589" width="18.85546875" style="33" customWidth="1"/>
    <col min="3590" max="3590" width="6.140625" style="33" customWidth="1"/>
    <col min="3591" max="3591" width="21.7109375" style="33" customWidth="1"/>
    <col min="3592" max="3592" width="1" style="33" customWidth="1"/>
    <col min="3593" max="3840" width="10" style="33"/>
    <col min="3841" max="3841" width="1" style="33" customWidth="1"/>
    <col min="3842" max="3842" width="4.42578125" style="33" customWidth="1"/>
    <col min="3843" max="3843" width="22.7109375" style="33" customWidth="1"/>
    <col min="3844" max="3844" width="34.85546875" style="33" customWidth="1"/>
    <col min="3845" max="3845" width="18.85546875" style="33" customWidth="1"/>
    <col min="3846" max="3846" width="6.140625" style="33" customWidth="1"/>
    <col min="3847" max="3847" width="21.7109375" style="33" customWidth="1"/>
    <col min="3848" max="3848" width="1" style="33" customWidth="1"/>
    <col min="3849" max="4096" width="10" style="33"/>
    <col min="4097" max="4097" width="1" style="33" customWidth="1"/>
    <col min="4098" max="4098" width="4.42578125" style="33" customWidth="1"/>
    <col min="4099" max="4099" width="22.7109375" style="33" customWidth="1"/>
    <col min="4100" max="4100" width="34.85546875" style="33" customWidth="1"/>
    <col min="4101" max="4101" width="18.85546875" style="33" customWidth="1"/>
    <col min="4102" max="4102" width="6.140625" style="33" customWidth="1"/>
    <col min="4103" max="4103" width="21.7109375" style="33" customWidth="1"/>
    <col min="4104" max="4104" width="1" style="33" customWidth="1"/>
    <col min="4105" max="4352" width="10" style="33"/>
    <col min="4353" max="4353" width="1" style="33" customWidth="1"/>
    <col min="4354" max="4354" width="4.42578125" style="33" customWidth="1"/>
    <col min="4355" max="4355" width="22.7109375" style="33" customWidth="1"/>
    <col min="4356" max="4356" width="34.85546875" style="33" customWidth="1"/>
    <col min="4357" max="4357" width="18.85546875" style="33" customWidth="1"/>
    <col min="4358" max="4358" width="6.140625" style="33" customWidth="1"/>
    <col min="4359" max="4359" width="21.7109375" style="33" customWidth="1"/>
    <col min="4360" max="4360" width="1" style="33" customWidth="1"/>
    <col min="4361" max="4608" width="10" style="33"/>
    <col min="4609" max="4609" width="1" style="33" customWidth="1"/>
    <col min="4610" max="4610" width="4.42578125" style="33" customWidth="1"/>
    <col min="4611" max="4611" width="22.7109375" style="33" customWidth="1"/>
    <col min="4612" max="4612" width="34.85546875" style="33" customWidth="1"/>
    <col min="4613" max="4613" width="18.85546875" style="33" customWidth="1"/>
    <col min="4614" max="4614" width="6.140625" style="33" customWidth="1"/>
    <col min="4615" max="4615" width="21.7109375" style="33" customWidth="1"/>
    <col min="4616" max="4616" width="1" style="33" customWidth="1"/>
    <col min="4617" max="4864" width="10" style="33"/>
    <col min="4865" max="4865" width="1" style="33" customWidth="1"/>
    <col min="4866" max="4866" width="4.42578125" style="33" customWidth="1"/>
    <col min="4867" max="4867" width="22.7109375" style="33" customWidth="1"/>
    <col min="4868" max="4868" width="34.85546875" style="33" customWidth="1"/>
    <col min="4869" max="4869" width="18.85546875" style="33" customWidth="1"/>
    <col min="4870" max="4870" width="6.140625" style="33" customWidth="1"/>
    <col min="4871" max="4871" width="21.7109375" style="33" customWidth="1"/>
    <col min="4872" max="4872" width="1" style="33" customWidth="1"/>
    <col min="4873" max="5120" width="10" style="33"/>
    <col min="5121" max="5121" width="1" style="33" customWidth="1"/>
    <col min="5122" max="5122" width="4.42578125" style="33" customWidth="1"/>
    <col min="5123" max="5123" width="22.7109375" style="33" customWidth="1"/>
    <col min="5124" max="5124" width="34.85546875" style="33" customWidth="1"/>
    <col min="5125" max="5125" width="18.85546875" style="33" customWidth="1"/>
    <col min="5126" max="5126" width="6.140625" style="33" customWidth="1"/>
    <col min="5127" max="5127" width="21.7109375" style="33" customWidth="1"/>
    <col min="5128" max="5128" width="1" style="33" customWidth="1"/>
    <col min="5129" max="5376" width="10" style="33"/>
    <col min="5377" max="5377" width="1" style="33" customWidth="1"/>
    <col min="5378" max="5378" width="4.42578125" style="33" customWidth="1"/>
    <col min="5379" max="5379" width="22.7109375" style="33" customWidth="1"/>
    <col min="5380" max="5380" width="34.85546875" style="33" customWidth="1"/>
    <col min="5381" max="5381" width="18.85546875" style="33" customWidth="1"/>
    <col min="5382" max="5382" width="6.140625" style="33" customWidth="1"/>
    <col min="5383" max="5383" width="21.7109375" style="33" customWidth="1"/>
    <col min="5384" max="5384" width="1" style="33" customWidth="1"/>
    <col min="5385" max="5632" width="10" style="33"/>
    <col min="5633" max="5633" width="1" style="33" customWidth="1"/>
    <col min="5634" max="5634" width="4.42578125" style="33" customWidth="1"/>
    <col min="5635" max="5635" width="22.7109375" style="33" customWidth="1"/>
    <col min="5636" max="5636" width="34.85546875" style="33" customWidth="1"/>
    <col min="5637" max="5637" width="18.85546875" style="33" customWidth="1"/>
    <col min="5638" max="5638" width="6.140625" style="33" customWidth="1"/>
    <col min="5639" max="5639" width="21.7109375" style="33" customWidth="1"/>
    <col min="5640" max="5640" width="1" style="33" customWidth="1"/>
    <col min="5641" max="5888" width="10" style="33"/>
    <col min="5889" max="5889" width="1" style="33" customWidth="1"/>
    <col min="5890" max="5890" width="4.42578125" style="33" customWidth="1"/>
    <col min="5891" max="5891" width="22.7109375" style="33" customWidth="1"/>
    <col min="5892" max="5892" width="34.85546875" style="33" customWidth="1"/>
    <col min="5893" max="5893" width="18.85546875" style="33" customWidth="1"/>
    <col min="5894" max="5894" width="6.140625" style="33" customWidth="1"/>
    <col min="5895" max="5895" width="21.7109375" style="33" customWidth="1"/>
    <col min="5896" max="5896" width="1" style="33" customWidth="1"/>
    <col min="5897" max="6144" width="10" style="33"/>
    <col min="6145" max="6145" width="1" style="33" customWidth="1"/>
    <col min="6146" max="6146" width="4.42578125" style="33" customWidth="1"/>
    <col min="6147" max="6147" width="22.7109375" style="33" customWidth="1"/>
    <col min="6148" max="6148" width="34.85546875" style="33" customWidth="1"/>
    <col min="6149" max="6149" width="18.85546875" style="33" customWidth="1"/>
    <col min="6150" max="6150" width="6.140625" style="33" customWidth="1"/>
    <col min="6151" max="6151" width="21.7109375" style="33" customWidth="1"/>
    <col min="6152" max="6152" width="1" style="33" customWidth="1"/>
    <col min="6153" max="6400" width="10" style="33"/>
    <col min="6401" max="6401" width="1" style="33" customWidth="1"/>
    <col min="6402" max="6402" width="4.42578125" style="33" customWidth="1"/>
    <col min="6403" max="6403" width="22.7109375" style="33" customWidth="1"/>
    <col min="6404" max="6404" width="34.85546875" style="33" customWidth="1"/>
    <col min="6405" max="6405" width="18.85546875" style="33" customWidth="1"/>
    <col min="6406" max="6406" width="6.140625" style="33" customWidth="1"/>
    <col min="6407" max="6407" width="21.7109375" style="33" customWidth="1"/>
    <col min="6408" max="6408" width="1" style="33" customWidth="1"/>
    <col min="6409" max="6656" width="10" style="33"/>
    <col min="6657" max="6657" width="1" style="33" customWidth="1"/>
    <col min="6658" max="6658" width="4.42578125" style="33" customWidth="1"/>
    <col min="6659" max="6659" width="22.7109375" style="33" customWidth="1"/>
    <col min="6660" max="6660" width="34.85546875" style="33" customWidth="1"/>
    <col min="6661" max="6661" width="18.85546875" style="33" customWidth="1"/>
    <col min="6662" max="6662" width="6.140625" style="33" customWidth="1"/>
    <col min="6663" max="6663" width="21.7109375" style="33" customWidth="1"/>
    <col min="6664" max="6664" width="1" style="33" customWidth="1"/>
    <col min="6665" max="6912" width="10" style="33"/>
    <col min="6913" max="6913" width="1" style="33" customWidth="1"/>
    <col min="6914" max="6914" width="4.42578125" style="33" customWidth="1"/>
    <col min="6915" max="6915" width="22.7109375" style="33" customWidth="1"/>
    <col min="6916" max="6916" width="34.85546875" style="33" customWidth="1"/>
    <col min="6917" max="6917" width="18.85546875" style="33" customWidth="1"/>
    <col min="6918" max="6918" width="6.140625" style="33" customWidth="1"/>
    <col min="6919" max="6919" width="21.7109375" style="33" customWidth="1"/>
    <col min="6920" max="6920" width="1" style="33" customWidth="1"/>
    <col min="6921" max="7168" width="10" style="33"/>
    <col min="7169" max="7169" width="1" style="33" customWidth="1"/>
    <col min="7170" max="7170" width="4.42578125" style="33" customWidth="1"/>
    <col min="7171" max="7171" width="22.7109375" style="33" customWidth="1"/>
    <col min="7172" max="7172" width="34.85546875" style="33" customWidth="1"/>
    <col min="7173" max="7173" width="18.85546875" style="33" customWidth="1"/>
    <col min="7174" max="7174" width="6.140625" style="33" customWidth="1"/>
    <col min="7175" max="7175" width="21.7109375" style="33" customWidth="1"/>
    <col min="7176" max="7176" width="1" style="33" customWidth="1"/>
    <col min="7177" max="7424" width="10" style="33"/>
    <col min="7425" max="7425" width="1" style="33" customWidth="1"/>
    <col min="7426" max="7426" width="4.42578125" style="33" customWidth="1"/>
    <col min="7427" max="7427" width="22.7109375" style="33" customWidth="1"/>
    <col min="7428" max="7428" width="34.85546875" style="33" customWidth="1"/>
    <col min="7429" max="7429" width="18.85546875" style="33" customWidth="1"/>
    <col min="7430" max="7430" width="6.140625" style="33" customWidth="1"/>
    <col min="7431" max="7431" width="21.7109375" style="33" customWidth="1"/>
    <col min="7432" max="7432" width="1" style="33" customWidth="1"/>
    <col min="7433" max="7680" width="10" style="33"/>
    <col min="7681" max="7681" width="1" style="33" customWidth="1"/>
    <col min="7682" max="7682" width="4.42578125" style="33" customWidth="1"/>
    <col min="7683" max="7683" width="22.7109375" style="33" customWidth="1"/>
    <col min="7684" max="7684" width="34.85546875" style="33" customWidth="1"/>
    <col min="7685" max="7685" width="18.85546875" style="33" customWidth="1"/>
    <col min="7686" max="7686" width="6.140625" style="33" customWidth="1"/>
    <col min="7687" max="7687" width="21.7109375" style="33" customWidth="1"/>
    <col min="7688" max="7688" width="1" style="33" customWidth="1"/>
    <col min="7689" max="7936" width="10" style="33"/>
    <col min="7937" max="7937" width="1" style="33" customWidth="1"/>
    <col min="7938" max="7938" width="4.42578125" style="33" customWidth="1"/>
    <col min="7939" max="7939" width="22.7109375" style="33" customWidth="1"/>
    <col min="7940" max="7940" width="34.85546875" style="33" customWidth="1"/>
    <col min="7941" max="7941" width="18.85546875" style="33" customWidth="1"/>
    <col min="7942" max="7942" width="6.140625" style="33" customWidth="1"/>
    <col min="7943" max="7943" width="21.7109375" style="33" customWidth="1"/>
    <col min="7944" max="7944" width="1" style="33" customWidth="1"/>
    <col min="7945" max="8192" width="10" style="33"/>
    <col min="8193" max="8193" width="1" style="33" customWidth="1"/>
    <col min="8194" max="8194" width="4.42578125" style="33" customWidth="1"/>
    <col min="8195" max="8195" width="22.7109375" style="33" customWidth="1"/>
    <col min="8196" max="8196" width="34.85546875" style="33" customWidth="1"/>
    <col min="8197" max="8197" width="18.85546875" style="33" customWidth="1"/>
    <col min="8198" max="8198" width="6.140625" style="33" customWidth="1"/>
    <col min="8199" max="8199" width="21.7109375" style="33" customWidth="1"/>
    <col min="8200" max="8200" width="1" style="33" customWidth="1"/>
    <col min="8201" max="8448" width="10" style="33"/>
    <col min="8449" max="8449" width="1" style="33" customWidth="1"/>
    <col min="8450" max="8450" width="4.42578125" style="33" customWidth="1"/>
    <col min="8451" max="8451" width="22.7109375" style="33" customWidth="1"/>
    <col min="8452" max="8452" width="34.85546875" style="33" customWidth="1"/>
    <col min="8453" max="8453" width="18.85546875" style="33" customWidth="1"/>
    <col min="8454" max="8454" width="6.140625" style="33" customWidth="1"/>
    <col min="8455" max="8455" width="21.7109375" style="33" customWidth="1"/>
    <col min="8456" max="8456" width="1" style="33" customWidth="1"/>
    <col min="8457" max="8704" width="10" style="33"/>
    <col min="8705" max="8705" width="1" style="33" customWidth="1"/>
    <col min="8706" max="8706" width="4.42578125" style="33" customWidth="1"/>
    <col min="8707" max="8707" width="22.7109375" style="33" customWidth="1"/>
    <col min="8708" max="8708" width="34.85546875" style="33" customWidth="1"/>
    <col min="8709" max="8709" width="18.85546875" style="33" customWidth="1"/>
    <col min="8710" max="8710" width="6.140625" style="33" customWidth="1"/>
    <col min="8711" max="8711" width="21.7109375" style="33" customWidth="1"/>
    <col min="8712" max="8712" width="1" style="33" customWidth="1"/>
    <col min="8713" max="8960" width="10" style="33"/>
    <col min="8961" max="8961" width="1" style="33" customWidth="1"/>
    <col min="8962" max="8962" width="4.42578125" style="33" customWidth="1"/>
    <col min="8963" max="8963" width="22.7109375" style="33" customWidth="1"/>
    <col min="8964" max="8964" width="34.85546875" style="33" customWidth="1"/>
    <col min="8965" max="8965" width="18.85546875" style="33" customWidth="1"/>
    <col min="8966" max="8966" width="6.140625" style="33" customWidth="1"/>
    <col min="8967" max="8967" width="21.7109375" style="33" customWidth="1"/>
    <col min="8968" max="8968" width="1" style="33" customWidth="1"/>
    <col min="8969" max="9216" width="10" style="33"/>
    <col min="9217" max="9217" width="1" style="33" customWidth="1"/>
    <col min="9218" max="9218" width="4.42578125" style="33" customWidth="1"/>
    <col min="9219" max="9219" width="22.7109375" style="33" customWidth="1"/>
    <col min="9220" max="9220" width="34.85546875" style="33" customWidth="1"/>
    <col min="9221" max="9221" width="18.85546875" style="33" customWidth="1"/>
    <col min="9222" max="9222" width="6.140625" style="33" customWidth="1"/>
    <col min="9223" max="9223" width="21.7109375" style="33" customWidth="1"/>
    <col min="9224" max="9224" width="1" style="33" customWidth="1"/>
    <col min="9225" max="9472" width="10" style="33"/>
    <col min="9473" max="9473" width="1" style="33" customWidth="1"/>
    <col min="9474" max="9474" width="4.42578125" style="33" customWidth="1"/>
    <col min="9475" max="9475" width="22.7109375" style="33" customWidth="1"/>
    <col min="9476" max="9476" width="34.85546875" style="33" customWidth="1"/>
    <col min="9477" max="9477" width="18.85546875" style="33" customWidth="1"/>
    <col min="9478" max="9478" width="6.140625" style="33" customWidth="1"/>
    <col min="9479" max="9479" width="21.7109375" style="33" customWidth="1"/>
    <col min="9480" max="9480" width="1" style="33" customWidth="1"/>
    <col min="9481" max="9728" width="10" style="33"/>
    <col min="9729" max="9729" width="1" style="33" customWidth="1"/>
    <col min="9730" max="9730" width="4.42578125" style="33" customWidth="1"/>
    <col min="9731" max="9731" width="22.7109375" style="33" customWidth="1"/>
    <col min="9732" max="9732" width="34.85546875" style="33" customWidth="1"/>
    <col min="9733" max="9733" width="18.85546875" style="33" customWidth="1"/>
    <col min="9734" max="9734" width="6.140625" style="33" customWidth="1"/>
    <col min="9735" max="9735" width="21.7109375" style="33" customWidth="1"/>
    <col min="9736" max="9736" width="1" style="33" customWidth="1"/>
    <col min="9737" max="9984" width="10" style="33"/>
    <col min="9985" max="9985" width="1" style="33" customWidth="1"/>
    <col min="9986" max="9986" width="4.42578125" style="33" customWidth="1"/>
    <col min="9987" max="9987" width="22.7109375" style="33" customWidth="1"/>
    <col min="9988" max="9988" width="34.85546875" style="33" customWidth="1"/>
    <col min="9989" max="9989" width="18.85546875" style="33" customWidth="1"/>
    <col min="9990" max="9990" width="6.140625" style="33" customWidth="1"/>
    <col min="9991" max="9991" width="21.7109375" style="33" customWidth="1"/>
    <col min="9992" max="9992" width="1" style="33" customWidth="1"/>
    <col min="9993" max="10240" width="10" style="33"/>
    <col min="10241" max="10241" width="1" style="33" customWidth="1"/>
    <col min="10242" max="10242" width="4.42578125" style="33" customWidth="1"/>
    <col min="10243" max="10243" width="22.7109375" style="33" customWidth="1"/>
    <col min="10244" max="10244" width="34.85546875" style="33" customWidth="1"/>
    <col min="10245" max="10245" width="18.85546875" style="33" customWidth="1"/>
    <col min="10246" max="10246" width="6.140625" style="33" customWidth="1"/>
    <col min="10247" max="10247" width="21.7109375" style="33" customWidth="1"/>
    <col min="10248" max="10248" width="1" style="33" customWidth="1"/>
    <col min="10249" max="10496" width="10" style="33"/>
    <col min="10497" max="10497" width="1" style="33" customWidth="1"/>
    <col min="10498" max="10498" width="4.42578125" style="33" customWidth="1"/>
    <col min="10499" max="10499" width="22.7109375" style="33" customWidth="1"/>
    <col min="10500" max="10500" width="34.85546875" style="33" customWidth="1"/>
    <col min="10501" max="10501" width="18.85546875" style="33" customWidth="1"/>
    <col min="10502" max="10502" width="6.140625" style="33" customWidth="1"/>
    <col min="10503" max="10503" width="21.7109375" style="33" customWidth="1"/>
    <col min="10504" max="10504" width="1" style="33" customWidth="1"/>
    <col min="10505" max="10752" width="10" style="33"/>
    <col min="10753" max="10753" width="1" style="33" customWidth="1"/>
    <col min="10754" max="10754" width="4.42578125" style="33" customWidth="1"/>
    <col min="10755" max="10755" width="22.7109375" style="33" customWidth="1"/>
    <col min="10756" max="10756" width="34.85546875" style="33" customWidth="1"/>
    <col min="10757" max="10757" width="18.85546875" style="33" customWidth="1"/>
    <col min="10758" max="10758" width="6.140625" style="33" customWidth="1"/>
    <col min="10759" max="10759" width="21.7109375" style="33" customWidth="1"/>
    <col min="10760" max="10760" width="1" style="33" customWidth="1"/>
    <col min="10761" max="11008" width="10" style="33"/>
    <col min="11009" max="11009" width="1" style="33" customWidth="1"/>
    <col min="11010" max="11010" width="4.42578125" style="33" customWidth="1"/>
    <col min="11011" max="11011" width="22.7109375" style="33" customWidth="1"/>
    <col min="11012" max="11012" width="34.85546875" style="33" customWidth="1"/>
    <col min="11013" max="11013" width="18.85546875" style="33" customWidth="1"/>
    <col min="11014" max="11014" width="6.140625" style="33" customWidth="1"/>
    <col min="11015" max="11015" width="21.7109375" style="33" customWidth="1"/>
    <col min="11016" max="11016" width="1" style="33" customWidth="1"/>
    <col min="11017" max="11264" width="10" style="33"/>
    <col min="11265" max="11265" width="1" style="33" customWidth="1"/>
    <col min="11266" max="11266" width="4.42578125" style="33" customWidth="1"/>
    <col min="11267" max="11267" width="22.7109375" style="33" customWidth="1"/>
    <col min="11268" max="11268" width="34.85546875" style="33" customWidth="1"/>
    <col min="11269" max="11269" width="18.85546875" style="33" customWidth="1"/>
    <col min="11270" max="11270" width="6.140625" style="33" customWidth="1"/>
    <col min="11271" max="11271" width="21.7109375" style="33" customWidth="1"/>
    <col min="11272" max="11272" width="1" style="33" customWidth="1"/>
    <col min="11273" max="11520" width="10" style="33"/>
    <col min="11521" max="11521" width="1" style="33" customWidth="1"/>
    <col min="11522" max="11522" width="4.42578125" style="33" customWidth="1"/>
    <col min="11523" max="11523" width="22.7109375" style="33" customWidth="1"/>
    <col min="11524" max="11524" width="34.85546875" style="33" customWidth="1"/>
    <col min="11525" max="11525" width="18.85546875" style="33" customWidth="1"/>
    <col min="11526" max="11526" width="6.140625" style="33" customWidth="1"/>
    <col min="11527" max="11527" width="21.7109375" style="33" customWidth="1"/>
    <col min="11528" max="11528" width="1" style="33" customWidth="1"/>
    <col min="11529" max="11776" width="10" style="33"/>
    <col min="11777" max="11777" width="1" style="33" customWidth="1"/>
    <col min="11778" max="11778" width="4.42578125" style="33" customWidth="1"/>
    <col min="11779" max="11779" width="22.7109375" style="33" customWidth="1"/>
    <col min="11780" max="11780" width="34.85546875" style="33" customWidth="1"/>
    <col min="11781" max="11781" width="18.85546875" style="33" customWidth="1"/>
    <col min="11782" max="11782" width="6.140625" style="33" customWidth="1"/>
    <col min="11783" max="11783" width="21.7109375" style="33" customWidth="1"/>
    <col min="11784" max="11784" width="1" style="33" customWidth="1"/>
    <col min="11785" max="12032" width="10" style="33"/>
    <col min="12033" max="12033" width="1" style="33" customWidth="1"/>
    <col min="12034" max="12034" width="4.42578125" style="33" customWidth="1"/>
    <col min="12035" max="12035" width="22.7109375" style="33" customWidth="1"/>
    <col min="12036" max="12036" width="34.85546875" style="33" customWidth="1"/>
    <col min="12037" max="12037" width="18.85546875" style="33" customWidth="1"/>
    <col min="12038" max="12038" width="6.140625" style="33" customWidth="1"/>
    <col min="12039" max="12039" width="21.7109375" style="33" customWidth="1"/>
    <col min="12040" max="12040" width="1" style="33" customWidth="1"/>
    <col min="12041" max="12288" width="10" style="33"/>
    <col min="12289" max="12289" width="1" style="33" customWidth="1"/>
    <col min="12290" max="12290" width="4.42578125" style="33" customWidth="1"/>
    <col min="12291" max="12291" width="22.7109375" style="33" customWidth="1"/>
    <col min="12292" max="12292" width="34.85546875" style="33" customWidth="1"/>
    <col min="12293" max="12293" width="18.85546875" style="33" customWidth="1"/>
    <col min="12294" max="12294" width="6.140625" style="33" customWidth="1"/>
    <col min="12295" max="12295" width="21.7109375" style="33" customWidth="1"/>
    <col min="12296" max="12296" width="1" style="33" customWidth="1"/>
    <col min="12297" max="12544" width="10" style="33"/>
    <col min="12545" max="12545" width="1" style="33" customWidth="1"/>
    <col min="12546" max="12546" width="4.42578125" style="33" customWidth="1"/>
    <col min="12547" max="12547" width="22.7109375" style="33" customWidth="1"/>
    <col min="12548" max="12548" width="34.85546875" style="33" customWidth="1"/>
    <col min="12549" max="12549" width="18.85546875" style="33" customWidth="1"/>
    <col min="12550" max="12550" width="6.140625" style="33" customWidth="1"/>
    <col min="12551" max="12551" width="21.7109375" style="33" customWidth="1"/>
    <col min="12552" max="12552" width="1" style="33" customWidth="1"/>
    <col min="12553" max="12800" width="10" style="33"/>
    <col min="12801" max="12801" width="1" style="33" customWidth="1"/>
    <col min="12802" max="12802" width="4.42578125" style="33" customWidth="1"/>
    <col min="12803" max="12803" width="22.7109375" style="33" customWidth="1"/>
    <col min="12804" max="12804" width="34.85546875" style="33" customWidth="1"/>
    <col min="12805" max="12805" width="18.85546875" style="33" customWidth="1"/>
    <col min="12806" max="12806" width="6.140625" style="33" customWidth="1"/>
    <col min="12807" max="12807" width="21.7109375" style="33" customWidth="1"/>
    <col min="12808" max="12808" width="1" style="33" customWidth="1"/>
    <col min="12809" max="13056" width="10" style="33"/>
    <col min="13057" max="13057" width="1" style="33" customWidth="1"/>
    <col min="13058" max="13058" width="4.42578125" style="33" customWidth="1"/>
    <col min="13059" max="13059" width="22.7109375" style="33" customWidth="1"/>
    <col min="13060" max="13060" width="34.85546875" style="33" customWidth="1"/>
    <col min="13061" max="13061" width="18.85546875" style="33" customWidth="1"/>
    <col min="13062" max="13062" width="6.140625" style="33" customWidth="1"/>
    <col min="13063" max="13063" width="21.7109375" style="33" customWidth="1"/>
    <col min="13064" max="13064" width="1" style="33" customWidth="1"/>
    <col min="13065" max="13312" width="10" style="33"/>
    <col min="13313" max="13313" width="1" style="33" customWidth="1"/>
    <col min="13314" max="13314" width="4.42578125" style="33" customWidth="1"/>
    <col min="13315" max="13315" width="22.7109375" style="33" customWidth="1"/>
    <col min="13316" max="13316" width="34.85546875" style="33" customWidth="1"/>
    <col min="13317" max="13317" width="18.85546875" style="33" customWidth="1"/>
    <col min="13318" max="13318" width="6.140625" style="33" customWidth="1"/>
    <col min="13319" max="13319" width="21.7109375" style="33" customWidth="1"/>
    <col min="13320" max="13320" width="1" style="33" customWidth="1"/>
    <col min="13321" max="13568" width="10" style="33"/>
    <col min="13569" max="13569" width="1" style="33" customWidth="1"/>
    <col min="13570" max="13570" width="4.42578125" style="33" customWidth="1"/>
    <col min="13571" max="13571" width="22.7109375" style="33" customWidth="1"/>
    <col min="13572" max="13572" width="34.85546875" style="33" customWidth="1"/>
    <col min="13573" max="13573" width="18.85546875" style="33" customWidth="1"/>
    <col min="13574" max="13574" width="6.140625" style="33" customWidth="1"/>
    <col min="13575" max="13575" width="21.7109375" style="33" customWidth="1"/>
    <col min="13576" max="13576" width="1" style="33" customWidth="1"/>
    <col min="13577" max="13824" width="10" style="33"/>
    <col min="13825" max="13825" width="1" style="33" customWidth="1"/>
    <col min="13826" max="13826" width="4.42578125" style="33" customWidth="1"/>
    <col min="13827" max="13827" width="22.7109375" style="33" customWidth="1"/>
    <col min="13828" max="13828" width="34.85546875" style="33" customWidth="1"/>
    <col min="13829" max="13829" width="18.85546875" style="33" customWidth="1"/>
    <col min="13830" max="13830" width="6.140625" style="33" customWidth="1"/>
    <col min="13831" max="13831" width="21.7109375" style="33" customWidth="1"/>
    <col min="13832" max="13832" width="1" style="33" customWidth="1"/>
    <col min="13833" max="14080" width="10" style="33"/>
    <col min="14081" max="14081" width="1" style="33" customWidth="1"/>
    <col min="14082" max="14082" width="4.42578125" style="33" customWidth="1"/>
    <col min="14083" max="14083" width="22.7109375" style="33" customWidth="1"/>
    <col min="14084" max="14084" width="34.85546875" style="33" customWidth="1"/>
    <col min="14085" max="14085" width="18.85546875" style="33" customWidth="1"/>
    <col min="14086" max="14086" width="6.140625" style="33" customWidth="1"/>
    <col min="14087" max="14087" width="21.7109375" style="33" customWidth="1"/>
    <col min="14088" max="14088" width="1" style="33" customWidth="1"/>
    <col min="14089" max="14336" width="10" style="33"/>
    <col min="14337" max="14337" width="1" style="33" customWidth="1"/>
    <col min="14338" max="14338" width="4.42578125" style="33" customWidth="1"/>
    <col min="14339" max="14339" width="22.7109375" style="33" customWidth="1"/>
    <col min="14340" max="14340" width="34.85546875" style="33" customWidth="1"/>
    <col min="14341" max="14341" width="18.85546875" style="33" customWidth="1"/>
    <col min="14342" max="14342" width="6.140625" style="33" customWidth="1"/>
    <col min="14343" max="14343" width="21.7109375" style="33" customWidth="1"/>
    <col min="14344" max="14344" width="1" style="33" customWidth="1"/>
    <col min="14345" max="14592" width="10" style="33"/>
    <col min="14593" max="14593" width="1" style="33" customWidth="1"/>
    <col min="14594" max="14594" width="4.42578125" style="33" customWidth="1"/>
    <col min="14595" max="14595" width="22.7109375" style="33" customWidth="1"/>
    <col min="14596" max="14596" width="34.85546875" style="33" customWidth="1"/>
    <col min="14597" max="14597" width="18.85546875" style="33" customWidth="1"/>
    <col min="14598" max="14598" width="6.140625" style="33" customWidth="1"/>
    <col min="14599" max="14599" width="21.7109375" style="33" customWidth="1"/>
    <col min="14600" max="14600" width="1" style="33" customWidth="1"/>
    <col min="14601" max="14848" width="10" style="33"/>
    <col min="14849" max="14849" width="1" style="33" customWidth="1"/>
    <col min="14850" max="14850" width="4.42578125" style="33" customWidth="1"/>
    <col min="14851" max="14851" width="22.7109375" style="33" customWidth="1"/>
    <col min="14852" max="14852" width="34.85546875" style="33" customWidth="1"/>
    <col min="14853" max="14853" width="18.85546875" style="33" customWidth="1"/>
    <col min="14854" max="14854" width="6.140625" style="33" customWidth="1"/>
    <col min="14855" max="14855" width="21.7109375" style="33" customWidth="1"/>
    <col min="14856" max="14856" width="1" style="33" customWidth="1"/>
    <col min="14857" max="15104" width="10" style="33"/>
    <col min="15105" max="15105" width="1" style="33" customWidth="1"/>
    <col min="15106" max="15106" width="4.42578125" style="33" customWidth="1"/>
    <col min="15107" max="15107" width="22.7109375" style="33" customWidth="1"/>
    <col min="15108" max="15108" width="34.85546875" style="33" customWidth="1"/>
    <col min="15109" max="15109" width="18.85546875" style="33" customWidth="1"/>
    <col min="15110" max="15110" width="6.140625" style="33" customWidth="1"/>
    <col min="15111" max="15111" width="21.7109375" style="33" customWidth="1"/>
    <col min="15112" max="15112" width="1" style="33" customWidth="1"/>
    <col min="15113" max="15360" width="10" style="33"/>
    <col min="15361" max="15361" width="1" style="33" customWidth="1"/>
    <col min="15362" max="15362" width="4.42578125" style="33" customWidth="1"/>
    <col min="15363" max="15363" width="22.7109375" style="33" customWidth="1"/>
    <col min="15364" max="15364" width="34.85546875" style="33" customWidth="1"/>
    <col min="15365" max="15365" width="18.85546875" style="33" customWidth="1"/>
    <col min="15366" max="15366" width="6.140625" style="33" customWidth="1"/>
    <col min="15367" max="15367" width="21.7109375" style="33" customWidth="1"/>
    <col min="15368" max="15368" width="1" style="33" customWidth="1"/>
    <col min="15369" max="15616" width="10" style="33"/>
    <col min="15617" max="15617" width="1" style="33" customWidth="1"/>
    <col min="15618" max="15618" width="4.42578125" style="33" customWidth="1"/>
    <col min="15619" max="15619" width="22.7109375" style="33" customWidth="1"/>
    <col min="15620" max="15620" width="34.85546875" style="33" customWidth="1"/>
    <col min="15621" max="15621" width="18.85546875" style="33" customWidth="1"/>
    <col min="15622" max="15622" width="6.140625" style="33" customWidth="1"/>
    <col min="15623" max="15623" width="21.7109375" style="33" customWidth="1"/>
    <col min="15624" max="15624" width="1" style="33" customWidth="1"/>
    <col min="15625" max="15872" width="10" style="33"/>
    <col min="15873" max="15873" width="1" style="33" customWidth="1"/>
    <col min="15874" max="15874" width="4.42578125" style="33" customWidth="1"/>
    <col min="15875" max="15875" width="22.7109375" style="33" customWidth="1"/>
    <col min="15876" max="15876" width="34.85546875" style="33" customWidth="1"/>
    <col min="15877" max="15877" width="18.85546875" style="33" customWidth="1"/>
    <col min="15878" max="15878" width="6.140625" style="33" customWidth="1"/>
    <col min="15879" max="15879" width="21.7109375" style="33" customWidth="1"/>
    <col min="15880" max="15880" width="1" style="33" customWidth="1"/>
    <col min="15881" max="16128" width="10" style="33"/>
    <col min="16129" max="16129" width="1" style="33" customWidth="1"/>
    <col min="16130" max="16130" width="4.42578125" style="33" customWidth="1"/>
    <col min="16131" max="16131" width="22.7109375" style="33" customWidth="1"/>
    <col min="16132" max="16132" width="34.85546875" style="33" customWidth="1"/>
    <col min="16133" max="16133" width="18.85546875" style="33" customWidth="1"/>
    <col min="16134" max="16134" width="6.140625" style="33" customWidth="1"/>
    <col min="16135" max="16135" width="21.7109375" style="33" customWidth="1"/>
    <col min="16136" max="16136" width="1" style="33" customWidth="1"/>
    <col min="16137" max="16384" width="10" style="33"/>
  </cols>
  <sheetData>
    <row r="1" spans="1:8" ht="15.75" x14ac:dyDescent="0.25">
      <c r="A1" s="28"/>
      <c r="B1" s="29"/>
      <c r="C1" s="30"/>
      <c r="D1" s="30"/>
      <c r="E1" s="30"/>
      <c r="F1" s="31"/>
      <c r="G1" s="32" t="s">
        <v>8</v>
      </c>
      <c r="H1" s="28"/>
    </row>
    <row r="2" spans="1:8" ht="15.75" x14ac:dyDescent="0.25">
      <c r="A2" s="28"/>
      <c r="B2" s="29"/>
      <c r="C2" s="30"/>
      <c r="D2" s="30"/>
      <c r="E2" s="30"/>
      <c r="F2" s="34"/>
      <c r="G2" s="35" t="s">
        <v>9</v>
      </c>
      <c r="H2" s="28"/>
    </row>
    <row r="3" spans="1:8" s="38" customFormat="1" ht="27" customHeight="1" x14ac:dyDescent="0.15">
      <c r="A3" s="28"/>
      <c r="B3" s="36"/>
      <c r="C3" s="28"/>
      <c r="D3" s="28"/>
      <c r="E3" s="28"/>
      <c r="F3" s="37"/>
      <c r="G3" s="37"/>
      <c r="H3" s="28"/>
    </row>
    <row r="4" spans="1:8" ht="15.75" x14ac:dyDescent="0.25">
      <c r="A4" s="37"/>
      <c r="B4" s="318" t="s">
        <v>90</v>
      </c>
      <c r="C4" s="318"/>
      <c r="D4" s="318"/>
      <c r="E4" s="318"/>
      <c r="F4" s="318"/>
      <c r="G4" s="318"/>
      <c r="H4" s="37"/>
    </row>
    <row r="5" spans="1:8" ht="9" customHeight="1" x14ac:dyDescent="0.25">
      <c r="A5" s="37"/>
      <c r="B5" s="39"/>
      <c r="C5" s="40"/>
      <c r="D5" s="34"/>
      <c r="E5" s="34"/>
      <c r="F5" s="34"/>
      <c r="G5" s="34"/>
      <c r="H5" s="37"/>
    </row>
    <row r="6" spans="1:8" ht="15.75" x14ac:dyDescent="0.25">
      <c r="A6" s="37"/>
      <c r="B6" s="39"/>
      <c r="C6" s="34"/>
      <c r="D6" s="54" t="s">
        <v>84</v>
      </c>
      <c r="E6" s="51" t="s">
        <v>224</v>
      </c>
      <c r="F6" s="34"/>
      <c r="H6" s="37"/>
    </row>
    <row r="7" spans="1:8" ht="15.75" customHeight="1" x14ac:dyDescent="0.25">
      <c r="A7" s="37"/>
      <c r="B7" s="317" t="s">
        <v>0</v>
      </c>
      <c r="C7" s="317"/>
      <c r="D7" s="317"/>
      <c r="E7" s="317"/>
      <c r="F7" s="317"/>
      <c r="G7" s="317"/>
      <c r="H7" s="37"/>
    </row>
    <row r="8" spans="1:8" s="38" customFormat="1" ht="5.25" x14ac:dyDescent="0.15">
      <c r="A8" s="37"/>
      <c r="B8" s="42"/>
      <c r="C8" s="37"/>
      <c r="D8" s="37"/>
      <c r="E8" s="37"/>
      <c r="F8" s="37"/>
      <c r="G8" s="37"/>
      <c r="H8" s="37"/>
    </row>
    <row r="9" spans="1:8" ht="63" customHeight="1" x14ac:dyDescent="0.25">
      <c r="A9" s="37"/>
      <c r="B9" s="43" t="s">
        <v>4</v>
      </c>
      <c r="C9" s="44" t="s">
        <v>10</v>
      </c>
      <c r="D9" s="320" t="s">
        <v>11</v>
      </c>
      <c r="E9" s="320"/>
      <c r="F9" s="320"/>
      <c r="G9" s="320"/>
      <c r="H9" s="37"/>
    </row>
    <row r="10" spans="1:8" ht="32.25" customHeight="1" x14ac:dyDescent="0.25">
      <c r="A10" s="37"/>
      <c r="B10" s="43">
        <v>1</v>
      </c>
      <c r="C10" s="45" t="s">
        <v>12</v>
      </c>
      <c r="D10" s="313" t="s">
        <v>225</v>
      </c>
      <c r="E10" s="313"/>
      <c r="F10" s="313"/>
      <c r="G10" s="313"/>
      <c r="H10" s="37"/>
    </row>
    <row r="11" spans="1:8" ht="32.25" customHeight="1" x14ac:dyDescent="0.25">
      <c r="A11" s="37"/>
      <c r="B11" s="43">
        <v>2</v>
      </c>
      <c r="C11" s="45" t="s">
        <v>13</v>
      </c>
      <c r="D11" s="313" t="str">
        <f>"Расчет показателя средней продолжительности прекращений передачи электрической энергии за 2015 год"</f>
        <v>Расчет показателя средней продолжительности прекращений передачи электрической энергии за 2015 год</v>
      </c>
      <c r="E11" s="313"/>
      <c r="F11" s="313"/>
      <c r="G11" s="313"/>
      <c r="H11" s="37"/>
    </row>
    <row r="12" spans="1:8" ht="49.5" customHeight="1" x14ac:dyDescent="0.25">
      <c r="A12" s="37"/>
      <c r="B12" s="43">
        <v>3</v>
      </c>
      <c r="C12" s="45" t="s">
        <v>215</v>
      </c>
      <c r="D12" s="313" t="s">
        <v>262</v>
      </c>
      <c r="E12" s="313"/>
      <c r="F12" s="313"/>
      <c r="G12" s="313"/>
      <c r="H12" s="37"/>
    </row>
    <row r="13" spans="1:8" x14ac:dyDescent="0.25">
      <c r="A13" s="37"/>
      <c r="B13" s="275">
        <v>4</v>
      </c>
      <c r="C13" s="45" t="s">
        <v>14</v>
      </c>
      <c r="D13" s="313" t="str">
        <f>"Расчет значения индикатора информативности "</f>
        <v xml:space="preserve">Расчет значения индикатора информативности </v>
      </c>
      <c r="E13" s="313"/>
      <c r="F13" s="313"/>
      <c r="G13" s="313"/>
      <c r="H13" s="37"/>
    </row>
    <row r="14" spans="1:8" x14ac:dyDescent="0.25">
      <c r="A14" s="37"/>
      <c r="B14" s="275">
        <v>5</v>
      </c>
      <c r="C14" s="45" t="s">
        <v>15</v>
      </c>
      <c r="D14" s="313" t="str">
        <f>"Расчет значения индикатора исполнительности "</f>
        <v xml:space="preserve">Расчет значения индикатора исполнительности </v>
      </c>
      <c r="E14" s="313"/>
      <c r="F14" s="313"/>
      <c r="G14" s="313"/>
      <c r="H14" s="37"/>
    </row>
    <row r="15" spans="1:8" x14ac:dyDescent="0.25">
      <c r="A15" s="37"/>
      <c r="B15" s="275">
        <v>6</v>
      </c>
      <c r="C15" s="45" t="s">
        <v>16</v>
      </c>
      <c r="D15" s="313" t="str">
        <f>"Расчет значения индикатора результативности обратной связи "</f>
        <v xml:space="preserve">Расчет значения индикатора результативности обратной связи </v>
      </c>
      <c r="E15" s="313"/>
      <c r="F15" s="313"/>
      <c r="G15" s="313"/>
      <c r="H15" s="37"/>
    </row>
    <row r="16" spans="1:8" ht="57" customHeight="1" x14ac:dyDescent="0.25">
      <c r="A16" s="37"/>
      <c r="B16" s="275">
        <v>7</v>
      </c>
      <c r="C16" s="45" t="s">
        <v>263</v>
      </c>
      <c r="D16" s="314" t="s">
        <v>264</v>
      </c>
      <c r="E16" s="315"/>
      <c r="F16" s="315"/>
      <c r="G16" s="316"/>
      <c r="H16" s="37"/>
    </row>
    <row r="17" spans="1:8" ht="26.25" customHeight="1" x14ac:dyDescent="0.25">
      <c r="A17" s="37"/>
      <c r="B17" s="275">
        <v>8</v>
      </c>
      <c r="C17" s="245" t="s">
        <v>17</v>
      </c>
      <c r="D17" s="321" t="s">
        <v>226</v>
      </c>
      <c r="E17" s="322"/>
      <c r="F17" s="322"/>
      <c r="G17" s="323"/>
      <c r="H17" s="37"/>
    </row>
    <row r="18" spans="1:8" ht="27.75" customHeight="1" x14ac:dyDescent="0.25">
      <c r="A18" s="37"/>
      <c r="B18" s="275">
        <v>9</v>
      </c>
      <c r="C18" s="245" t="s">
        <v>210</v>
      </c>
      <c r="D18" s="321" t="s">
        <v>227</v>
      </c>
      <c r="E18" s="322"/>
      <c r="F18" s="322"/>
      <c r="G18" s="323"/>
      <c r="H18" s="37"/>
    </row>
    <row r="19" spans="1:8" ht="46.5" customHeight="1" x14ac:dyDescent="0.25">
      <c r="A19" s="37"/>
      <c r="B19" s="275">
        <v>10</v>
      </c>
      <c r="C19" s="245" t="s">
        <v>211</v>
      </c>
      <c r="D19" s="321" t="s">
        <v>228</v>
      </c>
      <c r="E19" s="322"/>
      <c r="F19" s="322"/>
      <c r="G19" s="323"/>
      <c r="H19" s="37"/>
    </row>
    <row r="20" spans="1:8" ht="36" customHeight="1" x14ac:dyDescent="0.25">
      <c r="A20" s="37"/>
      <c r="B20" s="275">
        <v>11</v>
      </c>
      <c r="C20" s="45" t="s">
        <v>282</v>
      </c>
      <c r="D20" s="314" t="s">
        <v>284</v>
      </c>
      <c r="E20" s="315"/>
      <c r="F20" s="315"/>
      <c r="G20" s="316"/>
      <c r="H20" s="37"/>
    </row>
    <row r="21" spans="1:8" ht="32.25" customHeight="1" x14ac:dyDescent="0.25">
      <c r="A21" s="37"/>
      <c r="B21" s="275">
        <v>12</v>
      </c>
      <c r="C21" s="45" t="s">
        <v>283</v>
      </c>
      <c r="D21" s="313" t="s">
        <v>285</v>
      </c>
      <c r="E21" s="313"/>
      <c r="F21" s="313"/>
      <c r="G21" s="313"/>
      <c r="H21" s="37"/>
    </row>
    <row r="22" spans="1:8" ht="29.25" customHeight="1" x14ac:dyDescent="0.25">
      <c r="A22" s="37"/>
      <c r="B22" s="275">
        <v>13</v>
      </c>
      <c r="C22" s="45" t="s">
        <v>212</v>
      </c>
      <c r="D22" s="313" t="s">
        <v>229</v>
      </c>
      <c r="E22" s="313"/>
      <c r="F22" s="313"/>
      <c r="G22" s="313"/>
      <c r="H22" s="37"/>
    </row>
    <row r="23" spans="1:8" ht="54" customHeight="1" x14ac:dyDescent="0.25">
      <c r="A23" s="37"/>
      <c r="B23" s="275">
        <v>14</v>
      </c>
      <c r="C23" s="45" t="s">
        <v>213</v>
      </c>
      <c r="D23" s="313" t="s">
        <v>230</v>
      </c>
      <c r="E23" s="313"/>
      <c r="F23" s="313"/>
      <c r="G23" s="313"/>
      <c r="H23" s="37"/>
    </row>
    <row r="24" spans="1:8" ht="15.75" customHeight="1" x14ac:dyDescent="0.25">
      <c r="A24" s="37"/>
      <c r="B24" s="209">
        <v>15</v>
      </c>
      <c r="C24" s="45"/>
      <c r="D24" s="313" t="s">
        <v>231</v>
      </c>
      <c r="E24" s="313"/>
      <c r="F24" s="313"/>
      <c r="G24" s="313"/>
      <c r="H24" s="37"/>
    </row>
    <row r="25" spans="1:8" s="38" customFormat="1" ht="42.75" customHeight="1" x14ac:dyDescent="0.15">
      <c r="A25" s="37"/>
      <c r="B25" s="42"/>
      <c r="C25" s="37"/>
      <c r="D25" s="37"/>
      <c r="E25" s="37"/>
      <c r="F25" s="37"/>
      <c r="G25" s="37"/>
      <c r="H25" s="37"/>
    </row>
    <row r="26" spans="1:8" x14ac:dyDescent="0.25">
      <c r="A26" s="37"/>
      <c r="B26" s="46"/>
      <c r="C26" s="319" t="s">
        <v>198</v>
      </c>
      <c r="D26" s="319"/>
      <c r="E26" s="49" t="s">
        <v>199</v>
      </c>
      <c r="F26" s="47"/>
      <c r="G26" s="50"/>
      <c r="H26" s="37"/>
    </row>
    <row r="27" spans="1:8" x14ac:dyDescent="0.25">
      <c r="A27" s="37"/>
      <c r="B27" s="46"/>
      <c r="C27" s="41"/>
      <c r="D27" s="41" t="s">
        <v>1</v>
      </c>
      <c r="E27" s="48" t="s">
        <v>2</v>
      </c>
      <c r="F27" s="41"/>
      <c r="G27" s="48" t="s">
        <v>3</v>
      </c>
      <c r="H27" s="37"/>
    </row>
    <row r="28" spans="1:8" s="38" customFormat="1" ht="5.25" x14ac:dyDescent="0.15">
      <c r="A28" s="37"/>
      <c r="B28" s="42"/>
      <c r="C28" s="37"/>
      <c r="D28" s="37"/>
      <c r="E28" s="37"/>
      <c r="F28" s="37"/>
      <c r="G28" s="37"/>
      <c r="H28" s="37"/>
    </row>
  </sheetData>
  <mergeCells count="19">
    <mergeCell ref="D18:G18"/>
    <mergeCell ref="D19:G19"/>
    <mergeCell ref="D23:G23"/>
    <mergeCell ref="D24:G24"/>
    <mergeCell ref="D16:G16"/>
    <mergeCell ref="B7:G7"/>
    <mergeCell ref="B4:G4"/>
    <mergeCell ref="C26:D26"/>
    <mergeCell ref="D9:G9"/>
    <mergeCell ref="D10:G10"/>
    <mergeCell ref="D11:G11"/>
    <mergeCell ref="D12:G12"/>
    <mergeCell ref="D13:G13"/>
    <mergeCell ref="D14:G14"/>
    <mergeCell ref="D15:G15"/>
    <mergeCell ref="D20:G20"/>
    <mergeCell ref="D21:G21"/>
    <mergeCell ref="D22:G22"/>
    <mergeCell ref="D17:G17"/>
  </mergeCells>
  <pageMargins left="0.39370078740157483" right="0.39370078740157483" top="0.74803149606299213" bottom="0.74803149606299213" header="0.31496062992125984" footer="0.31496062992125984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7"/>
  <sheetViews>
    <sheetView view="pageBreakPreview" topLeftCell="A22" zoomScaleNormal="100" zoomScaleSheetLayoutView="100" workbookViewId="0">
      <selection activeCell="C17" sqref="C17"/>
    </sheetView>
  </sheetViews>
  <sheetFormatPr defaultColWidth="10" defaultRowHeight="15" x14ac:dyDescent="0.25"/>
  <cols>
    <col min="1" max="1" width="72.140625" style="198" customWidth="1"/>
    <col min="2" max="2" width="16.85546875" style="198" customWidth="1"/>
    <col min="3" max="3" width="13.7109375" style="198" customWidth="1"/>
    <col min="4" max="4" width="6.5703125" style="198" customWidth="1"/>
    <col min="5" max="5" width="8.85546875" style="198" customWidth="1"/>
    <col min="6" max="6" width="8.5703125" style="207" bestFit="1" customWidth="1"/>
    <col min="7" max="7" width="10" style="198"/>
    <col min="8" max="9" width="0" style="198" hidden="1" customWidth="1"/>
    <col min="10" max="245" width="10" style="198"/>
    <col min="246" max="246" width="1" style="198" customWidth="1"/>
    <col min="247" max="251" width="0" style="198" hidden="1" customWidth="1"/>
    <col min="252" max="252" width="72.140625" style="198" customWidth="1"/>
    <col min="253" max="256" width="8.42578125" style="198" bestFit="1" customWidth="1"/>
    <col min="257" max="257" width="12.28515625" style="198" bestFit="1" customWidth="1"/>
    <col min="258" max="258" width="7.28515625" style="198" bestFit="1" customWidth="1"/>
    <col min="259" max="259" width="5.7109375" style="198" bestFit="1" customWidth="1"/>
    <col min="260" max="260" width="8.85546875" style="198" bestFit="1" customWidth="1"/>
    <col min="261" max="261" width="6.28515625" style="198" bestFit="1" customWidth="1"/>
    <col min="262" max="262" width="1" style="198" customWidth="1"/>
    <col min="263" max="501" width="10" style="198"/>
    <col min="502" max="502" width="1" style="198" customWidth="1"/>
    <col min="503" max="507" width="0" style="198" hidden="1" customWidth="1"/>
    <col min="508" max="508" width="72.140625" style="198" customWidth="1"/>
    <col min="509" max="512" width="8.42578125" style="198" bestFit="1" customWidth="1"/>
    <col min="513" max="513" width="12.28515625" style="198" bestFit="1" customWidth="1"/>
    <col min="514" max="514" width="7.28515625" style="198" bestFit="1" customWidth="1"/>
    <col min="515" max="515" width="5.7109375" style="198" bestFit="1" customWidth="1"/>
    <col min="516" max="516" width="8.85546875" style="198" bestFit="1" customWidth="1"/>
    <col min="517" max="517" width="6.28515625" style="198" bestFit="1" customWidth="1"/>
    <col min="518" max="518" width="1" style="198" customWidth="1"/>
    <col min="519" max="757" width="10" style="198"/>
    <col min="758" max="758" width="1" style="198" customWidth="1"/>
    <col min="759" max="763" width="0" style="198" hidden="1" customWidth="1"/>
    <col min="764" max="764" width="72.140625" style="198" customWidth="1"/>
    <col min="765" max="768" width="8.42578125" style="198" bestFit="1" customWidth="1"/>
    <col min="769" max="769" width="12.28515625" style="198" bestFit="1" customWidth="1"/>
    <col min="770" max="770" width="7.28515625" style="198" bestFit="1" customWidth="1"/>
    <col min="771" max="771" width="5.7109375" style="198" bestFit="1" customWidth="1"/>
    <col min="772" max="772" width="8.85546875" style="198" bestFit="1" customWidth="1"/>
    <col min="773" max="773" width="6.28515625" style="198" bestFit="1" customWidth="1"/>
    <col min="774" max="774" width="1" style="198" customWidth="1"/>
    <col min="775" max="1013" width="10" style="198"/>
    <col min="1014" max="1014" width="1" style="198" customWidth="1"/>
    <col min="1015" max="1019" width="0" style="198" hidden="1" customWidth="1"/>
    <col min="1020" max="1020" width="72.140625" style="198" customWidth="1"/>
    <col min="1021" max="1024" width="8.42578125" style="198" bestFit="1" customWidth="1"/>
    <col min="1025" max="1025" width="12.28515625" style="198" bestFit="1" customWidth="1"/>
    <col min="1026" max="1026" width="7.28515625" style="198" bestFit="1" customWidth="1"/>
    <col min="1027" max="1027" width="5.7109375" style="198" bestFit="1" customWidth="1"/>
    <col min="1028" max="1028" width="8.85546875" style="198" bestFit="1" customWidth="1"/>
    <col min="1029" max="1029" width="6.28515625" style="198" bestFit="1" customWidth="1"/>
    <col min="1030" max="1030" width="1" style="198" customWidth="1"/>
    <col min="1031" max="1269" width="10" style="198"/>
    <col min="1270" max="1270" width="1" style="198" customWidth="1"/>
    <col min="1271" max="1275" width="0" style="198" hidden="1" customWidth="1"/>
    <col min="1276" max="1276" width="72.140625" style="198" customWidth="1"/>
    <col min="1277" max="1280" width="8.42578125" style="198" bestFit="1" customWidth="1"/>
    <col min="1281" max="1281" width="12.28515625" style="198" bestFit="1" customWidth="1"/>
    <col min="1282" max="1282" width="7.28515625" style="198" bestFit="1" customWidth="1"/>
    <col min="1283" max="1283" width="5.7109375" style="198" bestFit="1" customWidth="1"/>
    <col min="1284" max="1284" width="8.85546875" style="198" bestFit="1" customWidth="1"/>
    <col min="1285" max="1285" width="6.28515625" style="198" bestFit="1" customWidth="1"/>
    <col min="1286" max="1286" width="1" style="198" customWidth="1"/>
    <col min="1287" max="1525" width="10" style="198"/>
    <col min="1526" max="1526" width="1" style="198" customWidth="1"/>
    <col min="1527" max="1531" width="0" style="198" hidden="1" customWidth="1"/>
    <col min="1532" max="1532" width="72.140625" style="198" customWidth="1"/>
    <col min="1533" max="1536" width="8.42578125" style="198" bestFit="1" customWidth="1"/>
    <col min="1537" max="1537" width="12.28515625" style="198" bestFit="1" customWidth="1"/>
    <col min="1538" max="1538" width="7.28515625" style="198" bestFit="1" customWidth="1"/>
    <col min="1539" max="1539" width="5.7109375" style="198" bestFit="1" customWidth="1"/>
    <col min="1540" max="1540" width="8.85546875" style="198" bestFit="1" customWidth="1"/>
    <col min="1541" max="1541" width="6.28515625" style="198" bestFit="1" customWidth="1"/>
    <col min="1542" max="1542" width="1" style="198" customWidth="1"/>
    <col min="1543" max="1781" width="10" style="198"/>
    <col min="1782" max="1782" width="1" style="198" customWidth="1"/>
    <col min="1783" max="1787" width="0" style="198" hidden="1" customWidth="1"/>
    <col min="1788" max="1788" width="72.140625" style="198" customWidth="1"/>
    <col min="1789" max="1792" width="8.42578125" style="198" bestFit="1" customWidth="1"/>
    <col min="1793" max="1793" width="12.28515625" style="198" bestFit="1" customWidth="1"/>
    <col min="1794" max="1794" width="7.28515625" style="198" bestFit="1" customWidth="1"/>
    <col min="1795" max="1795" width="5.7109375" style="198" bestFit="1" customWidth="1"/>
    <col min="1796" max="1796" width="8.85546875" style="198" bestFit="1" customWidth="1"/>
    <col min="1797" max="1797" width="6.28515625" style="198" bestFit="1" customWidth="1"/>
    <col min="1798" max="1798" width="1" style="198" customWidth="1"/>
    <col min="1799" max="2037" width="10" style="198"/>
    <col min="2038" max="2038" width="1" style="198" customWidth="1"/>
    <col min="2039" max="2043" width="0" style="198" hidden="1" customWidth="1"/>
    <col min="2044" max="2044" width="72.140625" style="198" customWidth="1"/>
    <col min="2045" max="2048" width="8.42578125" style="198" bestFit="1" customWidth="1"/>
    <col min="2049" max="2049" width="12.28515625" style="198" bestFit="1" customWidth="1"/>
    <col min="2050" max="2050" width="7.28515625" style="198" bestFit="1" customWidth="1"/>
    <col min="2051" max="2051" width="5.7109375" style="198" bestFit="1" customWidth="1"/>
    <col min="2052" max="2052" width="8.85546875" style="198" bestFit="1" customWidth="1"/>
    <col min="2053" max="2053" width="6.28515625" style="198" bestFit="1" customWidth="1"/>
    <col min="2054" max="2054" width="1" style="198" customWidth="1"/>
    <col min="2055" max="2293" width="10" style="198"/>
    <col min="2294" max="2294" width="1" style="198" customWidth="1"/>
    <col min="2295" max="2299" width="0" style="198" hidden="1" customWidth="1"/>
    <col min="2300" max="2300" width="72.140625" style="198" customWidth="1"/>
    <col min="2301" max="2304" width="8.42578125" style="198" bestFit="1" customWidth="1"/>
    <col min="2305" max="2305" width="12.28515625" style="198" bestFit="1" customWidth="1"/>
    <col min="2306" max="2306" width="7.28515625" style="198" bestFit="1" customWidth="1"/>
    <col min="2307" max="2307" width="5.7109375" style="198" bestFit="1" customWidth="1"/>
    <col min="2308" max="2308" width="8.85546875" style="198" bestFit="1" customWidth="1"/>
    <col min="2309" max="2309" width="6.28515625" style="198" bestFit="1" customWidth="1"/>
    <col min="2310" max="2310" width="1" style="198" customWidth="1"/>
    <col min="2311" max="2549" width="10" style="198"/>
    <col min="2550" max="2550" width="1" style="198" customWidth="1"/>
    <col min="2551" max="2555" width="0" style="198" hidden="1" customWidth="1"/>
    <col min="2556" max="2556" width="72.140625" style="198" customWidth="1"/>
    <col min="2557" max="2560" width="8.42578125" style="198" bestFit="1" customWidth="1"/>
    <col min="2561" max="2561" width="12.28515625" style="198" bestFit="1" customWidth="1"/>
    <col min="2562" max="2562" width="7.28515625" style="198" bestFit="1" customWidth="1"/>
    <col min="2563" max="2563" width="5.7109375" style="198" bestFit="1" customWidth="1"/>
    <col min="2564" max="2564" width="8.85546875" style="198" bestFit="1" customWidth="1"/>
    <col min="2565" max="2565" width="6.28515625" style="198" bestFit="1" customWidth="1"/>
    <col min="2566" max="2566" width="1" style="198" customWidth="1"/>
    <col min="2567" max="2805" width="10" style="198"/>
    <col min="2806" max="2806" width="1" style="198" customWidth="1"/>
    <col min="2807" max="2811" width="0" style="198" hidden="1" customWidth="1"/>
    <col min="2812" max="2812" width="72.140625" style="198" customWidth="1"/>
    <col min="2813" max="2816" width="8.42578125" style="198" bestFit="1" customWidth="1"/>
    <col min="2817" max="2817" width="12.28515625" style="198" bestFit="1" customWidth="1"/>
    <col min="2818" max="2818" width="7.28515625" style="198" bestFit="1" customWidth="1"/>
    <col min="2819" max="2819" width="5.7109375" style="198" bestFit="1" customWidth="1"/>
    <col min="2820" max="2820" width="8.85546875" style="198" bestFit="1" customWidth="1"/>
    <col min="2821" max="2821" width="6.28515625" style="198" bestFit="1" customWidth="1"/>
    <col min="2822" max="2822" width="1" style="198" customWidth="1"/>
    <col min="2823" max="3061" width="10" style="198"/>
    <col min="3062" max="3062" width="1" style="198" customWidth="1"/>
    <col min="3063" max="3067" width="0" style="198" hidden="1" customWidth="1"/>
    <col min="3068" max="3068" width="72.140625" style="198" customWidth="1"/>
    <col min="3069" max="3072" width="8.42578125" style="198" bestFit="1" customWidth="1"/>
    <col min="3073" max="3073" width="12.28515625" style="198" bestFit="1" customWidth="1"/>
    <col min="3074" max="3074" width="7.28515625" style="198" bestFit="1" customWidth="1"/>
    <col min="3075" max="3075" width="5.7109375" style="198" bestFit="1" customWidth="1"/>
    <col min="3076" max="3076" width="8.85546875" style="198" bestFit="1" customWidth="1"/>
    <col min="3077" max="3077" width="6.28515625" style="198" bestFit="1" customWidth="1"/>
    <col min="3078" max="3078" width="1" style="198" customWidth="1"/>
    <col min="3079" max="3317" width="10" style="198"/>
    <col min="3318" max="3318" width="1" style="198" customWidth="1"/>
    <col min="3319" max="3323" width="0" style="198" hidden="1" customWidth="1"/>
    <col min="3324" max="3324" width="72.140625" style="198" customWidth="1"/>
    <col min="3325" max="3328" width="8.42578125" style="198" bestFit="1" customWidth="1"/>
    <col min="3329" max="3329" width="12.28515625" style="198" bestFit="1" customWidth="1"/>
    <col min="3330" max="3330" width="7.28515625" style="198" bestFit="1" customWidth="1"/>
    <col min="3331" max="3331" width="5.7109375" style="198" bestFit="1" customWidth="1"/>
    <col min="3332" max="3332" width="8.85546875" style="198" bestFit="1" customWidth="1"/>
    <col min="3333" max="3333" width="6.28515625" style="198" bestFit="1" customWidth="1"/>
    <col min="3334" max="3334" width="1" style="198" customWidth="1"/>
    <col min="3335" max="3573" width="10" style="198"/>
    <col min="3574" max="3574" width="1" style="198" customWidth="1"/>
    <col min="3575" max="3579" width="0" style="198" hidden="1" customWidth="1"/>
    <col min="3580" max="3580" width="72.140625" style="198" customWidth="1"/>
    <col min="3581" max="3584" width="8.42578125" style="198" bestFit="1" customWidth="1"/>
    <col min="3585" max="3585" width="12.28515625" style="198" bestFit="1" customWidth="1"/>
    <col min="3586" max="3586" width="7.28515625" style="198" bestFit="1" customWidth="1"/>
    <col min="3587" max="3587" width="5.7109375" style="198" bestFit="1" customWidth="1"/>
    <col min="3588" max="3588" width="8.85546875" style="198" bestFit="1" customWidth="1"/>
    <col min="3589" max="3589" width="6.28515625" style="198" bestFit="1" customWidth="1"/>
    <col min="3590" max="3590" width="1" style="198" customWidth="1"/>
    <col min="3591" max="3829" width="10" style="198"/>
    <col min="3830" max="3830" width="1" style="198" customWidth="1"/>
    <col min="3831" max="3835" width="0" style="198" hidden="1" customWidth="1"/>
    <col min="3836" max="3836" width="72.140625" style="198" customWidth="1"/>
    <col min="3837" max="3840" width="8.42578125" style="198" bestFit="1" customWidth="1"/>
    <col min="3841" max="3841" width="12.28515625" style="198" bestFit="1" customWidth="1"/>
    <col min="3842" max="3842" width="7.28515625" style="198" bestFit="1" customWidth="1"/>
    <col min="3843" max="3843" width="5.7109375" style="198" bestFit="1" customWidth="1"/>
    <col min="3844" max="3844" width="8.85546875" style="198" bestFit="1" customWidth="1"/>
    <col min="3845" max="3845" width="6.28515625" style="198" bestFit="1" customWidth="1"/>
    <col min="3846" max="3846" width="1" style="198" customWidth="1"/>
    <col min="3847" max="4085" width="10" style="198"/>
    <col min="4086" max="4086" width="1" style="198" customWidth="1"/>
    <col min="4087" max="4091" width="0" style="198" hidden="1" customWidth="1"/>
    <col min="4092" max="4092" width="72.140625" style="198" customWidth="1"/>
    <col min="4093" max="4096" width="8.42578125" style="198" bestFit="1" customWidth="1"/>
    <col min="4097" max="4097" width="12.28515625" style="198" bestFit="1" customWidth="1"/>
    <col min="4098" max="4098" width="7.28515625" style="198" bestFit="1" customWidth="1"/>
    <col min="4099" max="4099" width="5.7109375" style="198" bestFit="1" customWidth="1"/>
    <col min="4100" max="4100" width="8.85546875" style="198" bestFit="1" customWidth="1"/>
    <col min="4101" max="4101" width="6.28515625" style="198" bestFit="1" customWidth="1"/>
    <col min="4102" max="4102" width="1" style="198" customWidth="1"/>
    <col min="4103" max="4341" width="10" style="198"/>
    <col min="4342" max="4342" width="1" style="198" customWidth="1"/>
    <col min="4343" max="4347" width="0" style="198" hidden="1" customWidth="1"/>
    <col min="4348" max="4348" width="72.140625" style="198" customWidth="1"/>
    <col min="4349" max="4352" width="8.42578125" style="198" bestFit="1" customWidth="1"/>
    <col min="4353" max="4353" width="12.28515625" style="198" bestFit="1" customWidth="1"/>
    <col min="4354" max="4354" width="7.28515625" style="198" bestFit="1" customWidth="1"/>
    <col min="4355" max="4355" width="5.7109375" style="198" bestFit="1" customWidth="1"/>
    <col min="4356" max="4356" width="8.85546875" style="198" bestFit="1" customWidth="1"/>
    <col min="4357" max="4357" width="6.28515625" style="198" bestFit="1" customWidth="1"/>
    <col min="4358" max="4358" width="1" style="198" customWidth="1"/>
    <col min="4359" max="4597" width="10" style="198"/>
    <col min="4598" max="4598" width="1" style="198" customWidth="1"/>
    <col min="4599" max="4603" width="0" style="198" hidden="1" customWidth="1"/>
    <col min="4604" max="4604" width="72.140625" style="198" customWidth="1"/>
    <col min="4605" max="4608" width="8.42578125" style="198" bestFit="1" customWidth="1"/>
    <col min="4609" max="4609" width="12.28515625" style="198" bestFit="1" customWidth="1"/>
    <col min="4610" max="4610" width="7.28515625" style="198" bestFit="1" customWidth="1"/>
    <col min="4611" max="4611" width="5.7109375" style="198" bestFit="1" customWidth="1"/>
    <col min="4612" max="4612" width="8.85546875" style="198" bestFit="1" customWidth="1"/>
    <col min="4613" max="4613" width="6.28515625" style="198" bestFit="1" customWidth="1"/>
    <col min="4614" max="4614" width="1" style="198" customWidth="1"/>
    <col min="4615" max="4853" width="10" style="198"/>
    <col min="4854" max="4854" width="1" style="198" customWidth="1"/>
    <col min="4855" max="4859" width="0" style="198" hidden="1" customWidth="1"/>
    <col min="4860" max="4860" width="72.140625" style="198" customWidth="1"/>
    <col min="4861" max="4864" width="8.42578125" style="198" bestFit="1" customWidth="1"/>
    <col min="4865" max="4865" width="12.28515625" style="198" bestFit="1" customWidth="1"/>
    <col min="4866" max="4866" width="7.28515625" style="198" bestFit="1" customWidth="1"/>
    <col min="4867" max="4867" width="5.7109375" style="198" bestFit="1" customWidth="1"/>
    <col min="4868" max="4868" width="8.85546875" style="198" bestFit="1" customWidth="1"/>
    <col min="4869" max="4869" width="6.28515625" style="198" bestFit="1" customWidth="1"/>
    <col min="4870" max="4870" width="1" style="198" customWidth="1"/>
    <col min="4871" max="5109" width="10" style="198"/>
    <col min="5110" max="5110" width="1" style="198" customWidth="1"/>
    <col min="5111" max="5115" width="0" style="198" hidden="1" customWidth="1"/>
    <col min="5116" max="5116" width="72.140625" style="198" customWidth="1"/>
    <col min="5117" max="5120" width="8.42578125" style="198" bestFit="1" customWidth="1"/>
    <col min="5121" max="5121" width="12.28515625" style="198" bestFit="1" customWidth="1"/>
    <col min="5122" max="5122" width="7.28515625" style="198" bestFit="1" customWidth="1"/>
    <col min="5123" max="5123" width="5.7109375" style="198" bestFit="1" customWidth="1"/>
    <col min="5124" max="5124" width="8.85546875" style="198" bestFit="1" customWidth="1"/>
    <col min="5125" max="5125" width="6.28515625" style="198" bestFit="1" customWidth="1"/>
    <col min="5126" max="5126" width="1" style="198" customWidth="1"/>
    <col min="5127" max="5365" width="10" style="198"/>
    <col min="5366" max="5366" width="1" style="198" customWidth="1"/>
    <col min="5367" max="5371" width="0" style="198" hidden="1" customWidth="1"/>
    <col min="5372" max="5372" width="72.140625" style="198" customWidth="1"/>
    <col min="5373" max="5376" width="8.42578125" style="198" bestFit="1" customWidth="1"/>
    <col min="5377" max="5377" width="12.28515625" style="198" bestFit="1" customWidth="1"/>
    <col min="5378" max="5378" width="7.28515625" style="198" bestFit="1" customWidth="1"/>
    <col min="5379" max="5379" width="5.7109375" style="198" bestFit="1" customWidth="1"/>
    <col min="5380" max="5380" width="8.85546875" style="198" bestFit="1" customWidth="1"/>
    <col min="5381" max="5381" width="6.28515625" style="198" bestFit="1" customWidth="1"/>
    <col min="5382" max="5382" width="1" style="198" customWidth="1"/>
    <col min="5383" max="5621" width="10" style="198"/>
    <col min="5622" max="5622" width="1" style="198" customWidth="1"/>
    <col min="5623" max="5627" width="0" style="198" hidden="1" customWidth="1"/>
    <col min="5628" max="5628" width="72.140625" style="198" customWidth="1"/>
    <col min="5629" max="5632" width="8.42578125" style="198" bestFit="1" customWidth="1"/>
    <col min="5633" max="5633" width="12.28515625" style="198" bestFit="1" customWidth="1"/>
    <col min="5634" max="5634" width="7.28515625" style="198" bestFit="1" customWidth="1"/>
    <col min="5635" max="5635" width="5.7109375" style="198" bestFit="1" customWidth="1"/>
    <col min="5636" max="5636" width="8.85546875" style="198" bestFit="1" customWidth="1"/>
    <col min="5637" max="5637" width="6.28515625" style="198" bestFit="1" customWidth="1"/>
    <col min="5638" max="5638" width="1" style="198" customWidth="1"/>
    <col min="5639" max="5877" width="10" style="198"/>
    <col min="5878" max="5878" width="1" style="198" customWidth="1"/>
    <col min="5879" max="5883" width="0" style="198" hidden="1" customWidth="1"/>
    <col min="5884" max="5884" width="72.140625" style="198" customWidth="1"/>
    <col min="5885" max="5888" width="8.42578125" style="198" bestFit="1" customWidth="1"/>
    <col min="5889" max="5889" width="12.28515625" style="198" bestFit="1" customWidth="1"/>
    <col min="5890" max="5890" width="7.28515625" style="198" bestFit="1" customWidth="1"/>
    <col min="5891" max="5891" width="5.7109375" style="198" bestFit="1" customWidth="1"/>
    <col min="5892" max="5892" width="8.85546875" style="198" bestFit="1" customWidth="1"/>
    <col min="5893" max="5893" width="6.28515625" style="198" bestFit="1" customWidth="1"/>
    <col min="5894" max="5894" width="1" style="198" customWidth="1"/>
    <col min="5895" max="6133" width="10" style="198"/>
    <col min="6134" max="6134" width="1" style="198" customWidth="1"/>
    <col min="6135" max="6139" width="0" style="198" hidden="1" customWidth="1"/>
    <col min="6140" max="6140" width="72.140625" style="198" customWidth="1"/>
    <col min="6141" max="6144" width="8.42578125" style="198" bestFit="1" customWidth="1"/>
    <col min="6145" max="6145" width="12.28515625" style="198" bestFit="1" customWidth="1"/>
    <col min="6146" max="6146" width="7.28515625" style="198" bestFit="1" customWidth="1"/>
    <col min="6147" max="6147" width="5.7109375" style="198" bestFit="1" customWidth="1"/>
    <col min="6148" max="6148" width="8.85546875" style="198" bestFit="1" customWidth="1"/>
    <col min="6149" max="6149" width="6.28515625" style="198" bestFit="1" customWidth="1"/>
    <col min="6150" max="6150" width="1" style="198" customWidth="1"/>
    <col min="6151" max="6389" width="10" style="198"/>
    <col min="6390" max="6390" width="1" style="198" customWidth="1"/>
    <col min="6391" max="6395" width="0" style="198" hidden="1" customWidth="1"/>
    <col min="6396" max="6396" width="72.140625" style="198" customWidth="1"/>
    <col min="6397" max="6400" width="8.42578125" style="198" bestFit="1" customWidth="1"/>
    <col min="6401" max="6401" width="12.28515625" style="198" bestFit="1" customWidth="1"/>
    <col min="6402" max="6402" width="7.28515625" style="198" bestFit="1" customWidth="1"/>
    <col min="6403" max="6403" width="5.7109375" style="198" bestFit="1" customWidth="1"/>
    <col min="6404" max="6404" width="8.85546875" style="198" bestFit="1" customWidth="1"/>
    <col min="6405" max="6405" width="6.28515625" style="198" bestFit="1" customWidth="1"/>
    <col min="6406" max="6406" width="1" style="198" customWidth="1"/>
    <col min="6407" max="6645" width="10" style="198"/>
    <col min="6646" max="6646" width="1" style="198" customWidth="1"/>
    <col min="6647" max="6651" width="0" style="198" hidden="1" customWidth="1"/>
    <col min="6652" max="6652" width="72.140625" style="198" customWidth="1"/>
    <col min="6653" max="6656" width="8.42578125" style="198" bestFit="1" customWidth="1"/>
    <col min="6657" max="6657" width="12.28515625" style="198" bestFit="1" customWidth="1"/>
    <col min="6658" max="6658" width="7.28515625" style="198" bestFit="1" customWidth="1"/>
    <col min="6659" max="6659" width="5.7109375" style="198" bestFit="1" customWidth="1"/>
    <col min="6660" max="6660" width="8.85546875" style="198" bestFit="1" customWidth="1"/>
    <col min="6661" max="6661" width="6.28515625" style="198" bestFit="1" customWidth="1"/>
    <col min="6662" max="6662" width="1" style="198" customWidth="1"/>
    <col min="6663" max="6901" width="10" style="198"/>
    <col min="6902" max="6902" width="1" style="198" customWidth="1"/>
    <col min="6903" max="6907" width="0" style="198" hidden="1" customWidth="1"/>
    <col min="6908" max="6908" width="72.140625" style="198" customWidth="1"/>
    <col min="6909" max="6912" width="8.42578125" style="198" bestFit="1" customWidth="1"/>
    <col min="6913" max="6913" width="12.28515625" style="198" bestFit="1" customWidth="1"/>
    <col min="6914" max="6914" width="7.28515625" style="198" bestFit="1" customWidth="1"/>
    <col min="6915" max="6915" width="5.7109375" style="198" bestFit="1" customWidth="1"/>
    <col min="6916" max="6916" width="8.85546875" style="198" bestFit="1" customWidth="1"/>
    <col min="6917" max="6917" width="6.28515625" style="198" bestFit="1" customWidth="1"/>
    <col min="6918" max="6918" width="1" style="198" customWidth="1"/>
    <col min="6919" max="7157" width="10" style="198"/>
    <col min="7158" max="7158" width="1" style="198" customWidth="1"/>
    <col min="7159" max="7163" width="0" style="198" hidden="1" customWidth="1"/>
    <col min="7164" max="7164" width="72.140625" style="198" customWidth="1"/>
    <col min="7165" max="7168" width="8.42578125" style="198" bestFit="1" customWidth="1"/>
    <col min="7169" max="7169" width="12.28515625" style="198" bestFit="1" customWidth="1"/>
    <col min="7170" max="7170" width="7.28515625" style="198" bestFit="1" customWidth="1"/>
    <col min="7171" max="7171" width="5.7109375" style="198" bestFit="1" customWidth="1"/>
    <col min="7172" max="7172" width="8.85546875" style="198" bestFit="1" customWidth="1"/>
    <col min="7173" max="7173" width="6.28515625" style="198" bestFit="1" customWidth="1"/>
    <col min="7174" max="7174" width="1" style="198" customWidth="1"/>
    <col min="7175" max="7413" width="10" style="198"/>
    <col min="7414" max="7414" width="1" style="198" customWidth="1"/>
    <col min="7415" max="7419" width="0" style="198" hidden="1" customWidth="1"/>
    <col min="7420" max="7420" width="72.140625" style="198" customWidth="1"/>
    <col min="7421" max="7424" width="8.42578125" style="198" bestFit="1" customWidth="1"/>
    <col min="7425" max="7425" width="12.28515625" style="198" bestFit="1" customWidth="1"/>
    <col min="7426" max="7426" width="7.28515625" style="198" bestFit="1" customWidth="1"/>
    <col min="7427" max="7427" width="5.7109375" style="198" bestFit="1" customWidth="1"/>
    <col min="7428" max="7428" width="8.85546875" style="198" bestFit="1" customWidth="1"/>
    <col min="7429" max="7429" width="6.28515625" style="198" bestFit="1" customWidth="1"/>
    <col min="7430" max="7430" width="1" style="198" customWidth="1"/>
    <col min="7431" max="7669" width="10" style="198"/>
    <col min="7670" max="7670" width="1" style="198" customWidth="1"/>
    <col min="7671" max="7675" width="0" style="198" hidden="1" customWidth="1"/>
    <col min="7676" max="7676" width="72.140625" style="198" customWidth="1"/>
    <col min="7677" max="7680" width="8.42578125" style="198" bestFit="1" customWidth="1"/>
    <col min="7681" max="7681" width="12.28515625" style="198" bestFit="1" customWidth="1"/>
    <col min="7682" max="7682" width="7.28515625" style="198" bestFit="1" customWidth="1"/>
    <col min="7683" max="7683" width="5.7109375" style="198" bestFit="1" customWidth="1"/>
    <col min="7684" max="7684" width="8.85546875" style="198" bestFit="1" customWidth="1"/>
    <col min="7685" max="7685" width="6.28515625" style="198" bestFit="1" customWidth="1"/>
    <col min="7686" max="7686" width="1" style="198" customWidth="1"/>
    <col min="7687" max="7925" width="10" style="198"/>
    <col min="7926" max="7926" width="1" style="198" customWidth="1"/>
    <col min="7927" max="7931" width="0" style="198" hidden="1" customWidth="1"/>
    <col min="7932" max="7932" width="72.140625" style="198" customWidth="1"/>
    <col min="7933" max="7936" width="8.42578125" style="198" bestFit="1" customWidth="1"/>
    <col min="7937" max="7937" width="12.28515625" style="198" bestFit="1" customWidth="1"/>
    <col min="7938" max="7938" width="7.28515625" style="198" bestFit="1" customWidth="1"/>
    <col min="7939" max="7939" width="5.7109375" style="198" bestFit="1" customWidth="1"/>
    <col min="7940" max="7940" width="8.85546875" style="198" bestFit="1" customWidth="1"/>
    <col min="7941" max="7941" width="6.28515625" style="198" bestFit="1" customWidth="1"/>
    <col min="7942" max="7942" width="1" style="198" customWidth="1"/>
    <col min="7943" max="8181" width="10" style="198"/>
    <col min="8182" max="8182" width="1" style="198" customWidth="1"/>
    <col min="8183" max="8187" width="0" style="198" hidden="1" customWidth="1"/>
    <col min="8188" max="8188" width="72.140625" style="198" customWidth="1"/>
    <col min="8189" max="8192" width="8.42578125" style="198" bestFit="1" customWidth="1"/>
    <col min="8193" max="8193" width="12.28515625" style="198" bestFit="1" customWidth="1"/>
    <col min="8194" max="8194" width="7.28515625" style="198" bestFit="1" customWidth="1"/>
    <col min="8195" max="8195" width="5.7109375" style="198" bestFit="1" customWidth="1"/>
    <col min="8196" max="8196" width="8.85546875" style="198" bestFit="1" customWidth="1"/>
    <col min="8197" max="8197" width="6.28515625" style="198" bestFit="1" customWidth="1"/>
    <col min="8198" max="8198" width="1" style="198" customWidth="1"/>
    <col min="8199" max="8437" width="10" style="198"/>
    <col min="8438" max="8438" width="1" style="198" customWidth="1"/>
    <col min="8439" max="8443" width="0" style="198" hidden="1" customWidth="1"/>
    <col min="8444" max="8444" width="72.140625" style="198" customWidth="1"/>
    <col min="8445" max="8448" width="8.42578125" style="198" bestFit="1" customWidth="1"/>
    <col min="8449" max="8449" width="12.28515625" style="198" bestFit="1" customWidth="1"/>
    <col min="8450" max="8450" width="7.28515625" style="198" bestFit="1" customWidth="1"/>
    <col min="8451" max="8451" width="5.7109375" style="198" bestFit="1" customWidth="1"/>
    <col min="8452" max="8452" width="8.85546875" style="198" bestFit="1" customWidth="1"/>
    <col min="8453" max="8453" width="6.28515625" style="198" bestFit="1" customWidth="1"/>
    <col min="8454" max="8454" width="1" style="198" customWidth="1"/>
    <col min="8455" max="8693" width="10" style="198"/>
    <col min="8694" max="8694" width="1" style="198" customWidth="1"/>
    <col min="8695" max="8699" width="0" style="198" hidden="1" customWidth="1"/>
    <col min="8700" max="8700" width="72.140625" style="198" customWidth="1"/>
    <col min="8701" max="8704" width="8.42578125" style="198" bestFit="1" customWidth="1"/>
    <col min="8705" max="8705" width="12.28515625" style="198" bestFit="1" customWidth="1"/>
    <col min="8706" max="8706" width="7.28515625" style="198" bestFit="1" customWidth="1"/>
    <col min="8707" max="8707" width="5.7109375" style="198" bestFit="1" customWidth="1"/>
    <col min="8708" max="8708" width="8.85546875" style="198" bestFit="1" customWidth="1"/>
    <col min="8709" max="8709" width="6.28515625" style="198" bestFit="1" customWidth="1"/>
    <col min="8710" max="8710" width="1" style="198" customWidth="1"/>
    <col min="8711" max="8949" width="10" style="198"/>
    <col min="8950" max="8950" width="1" style="198" customWidth="1"/>
    <col min="8951" max="8955" width="0" style="198" hidden="1" customWidth="1"/>
    <col min="8956" max="8956" width="72.140625" style="198" customWidth="1"/>
    <col min="8957" max="8960" width="8.42578125" style="198" bestFit="1" customWidth="1"/>
    <col min="8961" max="8961" width="12.28515625" style="198" bestFit="1" customWidth="1"/>
    <col min="8962" max="8962" width="7.28515625" style="198" bestFit="1" customWidth="1"/>
    <col min="8963" max="8963" width="5.7109375" style="198" bestFit="1" customWidth="1"/>
    <col min="8964" max="8964" width="8.85546875" style="198" bestFit="1" customWidth="1"/>
    <col min="8965" max="8965" width="6.28515625" style="198" bestFit="1" customWidth="1"/>
    <col min="8966" max="8966" width="1" style="198" customWidth="1"/>
    <col min="8967" max="9205" width="10" style="198"/>
    <col min="9206" max="9206" width="1" style="198" customWidth="1"/>
    <col min="9207" max="9211" width="0" style="198" hidden="1" customWidth="1"/>
    <col min="9212" max="9212" width="72.140625" style="198" customWidth="1"/>
    <col min="9213" max="9216" width="8.42578125" style="198" bestFit="1" customWidth="1"/>
    <col min="9217" max="9217" width="12.28515625" style="198" bestFit="1" customWidth="1"/>
    <col min="9218" max="9218" width="7.28515625" style="198" bestFit="1" customWidth="1"/>
    <col min="9219" max="9219" width="5.7109375" style="198" bestFit="1" customWidth="1"/>
    <col min="9220" max="9220" width="8.85546875" style="198" bestFit="1" customWidth="1"/>
    <col min="9221" max="9221" width="6.28515625" style="198" bestFit="1" customWidth="1"/>
    <col min="9222" max="9222" width="1" style="198" customWidth="1"/>
    <col min="9223" max="9461" width="10" style="198"/>
    <col min="9462" max="9462" width="1" style="198" customWidth="1"/>
    <col min="9463" max="9467" width="0" style="198" hidden="1" customWidth="1"/>
    <col min="9468" max="9468" width="72.140625" style="198" customWidth="1"/>
    <col min="9469" max="9472" width="8.42578125" style="198" bestFit="1" customWidth="1"/>
    <col min="9473" max="9473" width="12.28515625" style="198" bestFit="1" customWidth="1"/>
    <col min="9474" max="9474" width="7.28515625" style="198" bestFit="1" customWidth="1"/>
    <col min="9475" max="9475" width="5.7109375" style="198" bestFit="1" customWidth="1"/>
    <col min="9476" max="9476" width="8.85546875" style="198" bestFit="1" customWidth="1"/>
    <col min="9477" max="9477" width="6.28515625" style="198" bestFit="1" customWidth="1"/>
    <col min="9478" max="9478" width="1" style="198" customWidth="1"/>
    <col min="9479" max="9717" width="10" style="198"/>
    <col min="9718" max="9718" width="1" style="198" customWidth="1"/>
    <col min="9719" max="9723" width="0" style="198" hidden="1" customWidth="1"/>
    <col min="9724" max="9724" width="72.140625" style="198" customWidth="1"/>
    <col min="9725" max="9728" width="8.42578125" style="198" bestFit="1" customWidth="1"/>
    <col min="9729" max="9729" width="12.28515625" style="198" bestFit="1" customWidth="1"/>
    <col min="9730" max="9730" width="7.28515625" style="198" bestFit="1" customWidth="1"/>
    <col min="9731" max="9731" width="5.7109375" style="198" bestFit="1" customWidth="1"/>
    <col min="9732" max="9732" width="8.85546875" style="198" bestFit="1" customWidth="1"/>
    <col min="9733" max="9733" width="6.28515625" style="198" bestFit="1" customWidth="1"/>
    <col min="9734" max="9734" width="1" style="198" customWidth="1"/>
    <col min="9735" max="9973" width="10" style="198"/>
    <col min="9974" max="9974" width="1" style="198" customWidth="1"/>
    <col min="9975" max="9979" width="0" style="198" hidden="1" customWidth="1"/>
    <col min="9980" max="9980" width="72.140625" style="198" customWidth="1"/>
    <col min="9981" max="9984" width="8.42578125" style="198" bestFit="1" customWidth="1"/>
    <col min="9985" max="9985" width="12.28515625" style="198" bestFit="1" customWidth="1"/>
    <col min="9986" max="9986" width="7.28515625" style="198" bestFit="1" customWidth="1"/>
    <col min="9987" max="9987" width="5.7109375" style="198" bestFit="1" customWidth="1"/>
    <col min="9988" max="9988" width="8.85546875" style="198" bestFit="1" customWidth="1"/>
    <col min="9989" max="9989" width="6.28515625" style="198" bestFit="1" customWidth="1"/>
    <col min="9990" max="9990" width="1" style="198" customWidth="1"/>
    <col min="9991" max="10229" width="10" style="198"/>
    <col min="10230" max="10230" width="1" style="198" customWidth="1"/>
    <col min="10231" max="10235" width="0" style="198" hidden="1" customWidth="1"/>
    <col min="10236" max="10236" width="72.140625" style="198" customWidth="1"/>
    <col min="10237" max="10240" width="8.42578125" style="198" bestFit="1" customWidth="1"/>
    <col min="10241" max="10241" width="12.28515625" style="198" bestFit="1" customWidth="1"/>
    <col min="10242" max="10242" width="7.28515625" style="198" bestFit="1" customWidth="1"/>
    <col min="10243" max="10243" width="5.7109375" style="198" bestFit="1" customWidth="1"/>
    <col min="10244" max="10244" width="8.85546875" style="198" bestFit="1" customWidth="1"/>
    <col min="10245" max="10245" width="6.28515625" style="198" bestFit="1" customWidth="1"/>
    <col min="10246" max="10246" width="1" style="198" customWidth="1"/>
    <col min="10247" max="10485" width="10" style="198"/>
    <col min="10486" max="10486" width="1" style="198" customWidth="1"/>
    <col min="10487" max="10491" width="0" style="198" hidden="1" customWidth="1"/>
    <col min="10492" max="10492" width="72.140625" style="198" customWidth="1"/>
    <col min="10493" max="10496" width="8.42578125" style="198" bestFit="1" customWidth="1"/>
    <col min="10497" max="10497" width="12.28515625" style="198" bestFit="1" customWidth="1"/>
    <col min="10498" max="10498" width="7.28515625" style="198" bestFit="1" customWidth="1"/>
    <col min="10499" max="10499" width="5.7109375" style="198" bestFit="1" customWidth="1"/>
    <col min="10500" max="10500" width="8.85546875" style="198" bestFit="1" customWidth="1"/>
    <col min="10501" max="10501" width="6.28515625" style="198" bestFit="1" customWidth="1"/>
    <col min="10502" max="10502" width="1" style="198" customWidth="1"/>
    <col min="10503" max="10741" width="10" style="198"/>
    <col min="10742" max="10742" width="1" style="198" customWidth="1"/>
    <col min="10743" max="10747" width="0" style="198" hidden="1" customWidth="1"/>
    <col min="10748" max="10748" width="72.140625" style="198" customWidth="1"/>
    <col min="10749" max="10752" width="8.42578125" style="198" bestFit="1" customWidth="1"/>
    <col min="10753" max="10753" width="12.28515625" style="198" bestFit="1" customWidth="1"/>
    <col min="10754" max="10754" width="7.28515625" style="198" bestFit="1" customWidth="1"/>
    <col min="10755" max="10755" width="5.7109375" style="198" bestFit="1" customWidth="1"/>
    <col min="10756" max="10756" width="8.85546875" style="198" bestFit="1" customWidth="1"/>
    <col min="10757" max="10757" width="6.28515625" style="198" bestFit="1" customWidth="1"/>
    <col min="10758" max="10758" width="1" style="198" customWidth="1"/>
    <col min="10759" max="10997" width="10" style="198"/>
    <col min="10998" max="10998" width="1" style="198" customWidth="1"/>
    <col min="10999" max="11003" width="0" style="198" hidden="1" customWidth="1"/>
    <col min="11004" max="11004" width="72.140625" style="198" customWidth="1"/>
    <col min="11005" max="11008" width="8.42578125" style="198" bestFit="1" customWidth="1"/>
    <col min="11009" max="11009" width="12.28515625" style="198" bestFit="1" customWidth="1"/>
    <col min="11010" max="11010" width="7.28515625" style="198" bestFit="1" customWidth="1"/>
    <col min="11011" max="11011" width="5.7109375" style="198" bestFit="1" customWidth="1"/>
    <col min="11012" max="11012" width="8.85546875" style="198" bestFit="1" customWidth="1"/>
    <col min="11013" max="11013" width="6.28515625" style="198" bestFit="1" customWidth="1"/>
    <col min="11014" max="11014" width="1" style="198" customWidth="1"/>
    <col min="11015" max="11253" width="10" style="198"/>
    <col min="11254" max="11254" width="1" style="198" customWidth="1"/>
    <col min="11255" max="11259" width="0" style="198" hidden="1" customWidth="1"/>
    <col min="11260" max="11260" width="72.140625" style="198" customWidth="1"/>
    <col min="11261" max="11264" width="8.42578125" style="198" bestFit="1" customWidth="1"/>
    <col min="11265" max="11265" width="12.28515625" style="198" bestFit="1" customWidth="1"/>
    <col min="11266" max="11266" width="7.28515625" style="198" bestFit="1" customWidth="1"/>
    <col min="11267" max="11267" width="5.7109375" style="198" bestFit="1" customWidth="1"/>
    <col min="11268" max="11268" width="8.85546875" style="198" bestFit="1" customWidth="1"/>
    <col min="11269" max="11269" width="6.28515625" style="198" bestFit="1" customWidth="1"/>
    <col min="11270" max="11270" width="1" style="198" customWidth="1"/>
    <col min="11271" max="11509" width="10" style="198"/>
    <col min="11510" max="11510" width="1" style="198" customWidth="1"/>
    <col min="11511" max="11515" width="0" style="198" hidden="1" customWidth="1"/>
    <col min="11516" max="11516" width="72.140625" style="198" customWidth="1"/>
    <col min="11517" max="11520" width="8.42578125" style="198" bestFit="1" customWidth="1"/>
    <col min="11521" max="11521" width="12.28515625" style="198" bestFit="1" customWidth="1"/>
    <col min="11522" max="11522" width="7.28515625" style="198" bestFit="1" customWidth="1"/>
    <col min="11523" max="11523" width="5.7109375" style="198" bestFit="1" customWidth="1"/>
    <col min="11524" max="11524" width="8.85546875" style="198" bestFit="1" customWidth="1"/>
    <col min="11525" max="11525" width="6.28515625" style="198" bestFit="1" customWidth="1"/>
    <col min="11526" max="11526" width="1" style="198" customWidth="1"/>
    <col min="11527" max="11765" width="10" style="198"/>
    <col min="11766" max="11766" width="1" style="198" customWidth="1"/>
    <col min="11767" max="11771" width="0" style="198" hidden="1" customWidth="1"/>
    <col min="11772" max="11772" width="72.140625" style="198" customWidth="1"/>
    <col min="11773" max="11776" width="8.42578125" style="198" bestFit="1" customWidth="1"/>
    <col min="11777" max="11777" width="12.28515625" style="198" bestFit="1" customWidth="1"/>
    <col min="11778" max="11778" width="7.28515625" style="198" bestFit="1" customWidth="1"/>
    <col min="11779" max="11779" width="5.7109375" style="198" bestFit="1" customWidth="1"/>
    <col min="11780" max="11780" width="8.85546875" style="198" bestFit="1" customWidth="1"/>
    <col min="11781" max="11781" width="6.28515625" style="198" bestFit="1" customWidth="1"/>
    <col min="11782" max="11782" width="1" style="198" customWidth="1"/>
    <col min="11783" max="12021" width="10" style="198"/>
    <col min="12022" max="12022" width="1" style="198" customWidth="1"/>
    <col min="12023" max="12027" width="0" style="198" hidden="1" customWidth="1"/>
    <col min="12028" max="12028" width="72.140625" style="198" customWidth="1"/>
    <col min="12029" max="12032" width="8.42578125" style="198" bestFit="1" customWidth="1"/>
    <col min="12033" max="12033" width="12.28515625" style="198" bestFit="1" customWidth="1"/>
    <col min="12034" max="12034" width="7.28515625" style="198" bestFit="1" customWidth="1"/>
    <col min="12035" max="12035" width="5.7109375" style="198" bestFit="1" customWidth="1"/>
    <col min="12036" max="12036" width="8.85546875" style="198" bestFit="1" customWidth="1"/>
    <col min="12037" max="12037" width="6.28515625" style="198" bestFit="1" customWidth="1"/>
    <col min="12038" max="12038" width="1" style="198" customWidth="1"/>
    <col min="12039" max="12277" width="10" style="198"/>
    <col min="12278" max="12278" width="1" style="198" customWidth="1"/>
    <col min="12279" max="12283" width="0" style="198" hidden="1" customWidth="1"/>
    <col min="12284" max="12284" width="72.140625" style="198" customWidth="1"/>
    <col min="12285" max="12288" width="8.42578125" style="198" bestFit="1" customWidth="1"/>
    <col min="12289" max="12289" width="12.28515625" style="198" bestFit="1" customWidth="1"/>
    <col min="12290" max="12290" width="7.28515625" style="198" bestFit="1" customWidth="1"/>
    <col min="12291" max="12291" width="5.7109375" style="198" bestFit="1" customWidth="1"/>
    <col min="12292" max="12292" width="8.85546875" style="198" bestFit="1" customWidth="1"/>
    <col min="12293" max="12293" width="6.28515625" style="198" bestFit="1" customWidth="1"/>
    <col min="12294" max="12294" width="1" style="198" customWidth="1"/>
    <col min="12295" max="12533" width="10" style="198"/>
    <col min="12534" max="12534" width="1" style="198" customWidth="1"/>
    <col min="12535" max="12539" width="0" style="198" hidden="1" customWidth="1"/>
    <col min="12540" max="12540" width="72.140625" style="198" customWidth="1"/>
    <col min="12541" max="12544" width="8.42578125" style="198" bestFit="1" customWidth="1"/>
    <col min="12545" max="12545" width="12.28515625" style="198" bestFit="1" customWidth="1"/>
    <col min="12546" max="12546" width="7.28515625" style="198" bestFit="1" customWidth="1"/>
    <col min="12547" max="12547" width="5.7109375" style="198" bestFit="1" customWidth="1"/>
    <col min="12548" max="12548" width="8.85546875" style="198" bestFit="1" customWidth="1"/>
    <col min="12549" max="12549" width="6.28515625" style="198" bestFit="1" customWidth="1"/>
    <col min="12550" max="12550" width="1" style="198" customWidth="1"/>
    <col min="12551" max="12789" width="10" style="198"/>
    <col min="12790" max="12790" width="1" style="198" customWidth="1"/>
    <col min="12791" max="12795" width="0" style="198" hidden="1" customWidth="1"/>
    <col min="12796" max="12796" width="72.140625" style="198" customWidth="1"/>
    <col min="12797" max="12800" width="8.42578125" style="198" bestFit="1" customWidth="1"/>
    <col min="12801" max="12801" width="12.28515625" style="198" bestFit="1" customWidth="1"/>
    <col min="12802" max="12802" width="7.28515625" style="198" bestFit="1" customWidth="1"/>
    <col min="12803" max="12803" width="5.7109375" style="198" bestFit="1" customWidth="1"/>
    <col min="12804" max="12804" width="8.85546875" style="198" bestFit="1" customWidth="1"/>
    <col min="12805" max="12805" width="6.28515625" style="198" bestFit="1" customWidth="1"/>
    <col min="12806" max="12806" width="1" style="198" customWidth="1"/>
    <col min="12807" max="13045" width="10" style="198"/>
    <col min="13046" max="13046" width="1" style="198" customWidth="1"/>
    <col min="13047" max="13051" width="0" style="198" hidden="1" customWidth="1"/>
    <col min="13052" max="13052" width="72.140625" style="198" customWidth="1"/>
    <col min="13053" max="13056" width="8.42578125" style="198" bestFit="1" customWidth="1"/>
    <col min="13057" max="13057" width="12.28515625" style="198" bestFit="1" customWidth="1"/>
    <col min="13058" max="13058" width="7.28515625" style="198" bestFit="1" customWidth="1"/>
    <col min="13059" max="13059" width="5.7109375" style="198" bestFit="1" customWidth="1"/>
    <col min="13060" max="13060" width="8.85546875" style="198" bestFit="1" customWidth="1"/>
    <col min="13061" max="13061" width="6.28515625" style="198" bestFit="1" customWidth="1"/>
    <col min="13062" max="13062" width="1" style="198" customWidth="1"/>
    <col min="13063" max="13301" width="10" style="198"/>
    <col min="13302" max="13302" width="1" style="198" customWidth="1"/>
    <col min="13303" max="13307" width="0" style="198" hidden="1" customWidth="1"/>
    <col min="13308" max="13308" width="72.140625" style="198" customWidth="1"/>
    <col min="13309" max="13312" width="8.42578125" style="198" bestFit="1" customWidth="1"/>
    <col min="13313" max="13313" width="12.28515625" style="198" bestFit="1" customWidth="1"/>
    <col min="13314" max="13314" width="7.28515625" style="198" bestFit="1" customWidth="1"/>
    <col min="13315" max="13315" width="5.7109375" style="198" bestFit="1" customWidth="1"/>
    <col min="13316" max="13316" width="8.85546875" style="198" bestFit="1" customWidth="1"/>
    <col min="13317" max="13317" width="6.28515625" style="198" bestFit="1" customWidth="1"/>
    <col min="13318" max="13318" width="1" style="198" customWidth="1"/>
    <col min="13319" max="13557" width="10" style="198"/>
    <col min="13558" max="13558" width="1" style="198" customWidth="1"/>
    <col min="13559" max="13563" width="0" style="198" hidden="1" customWidth="1"/>
    <col min="13564" max="13564" width="72.140625" style="198" customWidth="1"/>
    <col min="13565" max="13568" width="8.42578125" style="198" bestFit="1" customWidth="1"/>
    <col min="13569" max="13569" width="12.28515625" style="198" bestFit="1" customWidth="1"/>
    <col min="13570" max="13570" width="7.28515625" style="198" bestFit="1" customWidth="1"/>
    <col min="13571" max="13571" width="5.7109375" style="198" bestFit="1" customWidth="1"/>
    <col min="13572" max="13572" width="8.85546875" style="198" bestFit="1" customWidth="1"/>
    <col min="13573" max="13573" width="6.28515625" style="198" bestFit="1" customWidth="1"/>
    <col min="13574" max="13574" width="1" style="198" customWidth="1"/>
    <col min="13575" max="13813" width="10" style="198"/>
    <col min="13814" max="13814" width="1" style="198" customWidth="1"/>
    <col min="13815" max="13819" width="0" style="198" hidden="1" customWidth="1"/>
    <col min="13820" max="13820" width="72.140625" style="198" customWidth="1"/>
    <col min="13821" max="13824" width="8.42578125" style="198" bestFit="1" customWidth="1"/>
    <col min="13825" max="13825" width="12.28515625" style="198" bestFit="1" customWidth="1"/>
    <col min="13826" max="13826" width="7.28515625" style="198" bestFit="1" customWidth="1"/>
    <col min="13827" max="13827" width="5.7109375" style="198" bestFit="1" customWidth="1"/>
    <col min="13828" max="13828" width="8.85546875" style="198" bestFit="1" customWidth="1"/>
    <col min="13829" max="13829" width="6.28515625" style="198" bestFit="1" customWidth="1"/>
    <col min="13830" max="13830" width="1" style="198" customWidth="1"/>
    <col min="13831" max="14069" width="10" style="198"/>
    <col min="14070" max="14070" width="1" style="198" customWidth="1"/>
    <col min="14071" max="14075" width="0" style="198" hidden="1" customWidth="1"/>
    <col min="14076" max="14076" width="72.140625" style="198" customWidth="1"/>
    <col min="14077" max="14080" width="8.42578125" style="198" bestFit="1" customWidth="1"/>
    <col min="14081" max="14081" width="12.28515625" style="198" bestFit="1" customWidth="1"/>
    <col min="14082" max="14082" width="7.28515625" style="198" bestFit="1" customWidth="1"/>
    <col min="14083" max="14083" width="5.7109375" style="198" bestFit="1" customWidth="1"/>
    <col min="14084" max="14084" width="8.85546875" style="198" bestFit="1" customWidth="1"/>
    <col min="14085" max="14085" width="6.28515625" style="198" bestFit="1" customWidth="1"/>
    <col min="14086" max="14086" width="1" style="198" customWidth="1"/>
    <col min="14087" max="14325" width="10" style="198"/>
    <col min="14326" max="14326" width="1" style="198" customWidth="1"/>
    <col min="14327" max="14331" width="0" style="198" hidden="1" customWidth="1"/>
    <col min="14332" max="14332" width="72.140625" style="198" customWidth="1"/>
    <col min="14333" max="14336" width="8.42578125" style="198" bestFit="1" customWidth="1"/>
    <col min="14337" max="14337" width="12.28515625" style="198" bestFit="1" customWidth="1"/>
    <col min="14338" max="14338" width="7.28515625" style="198" bestFit="1" customWidth="1"/>
    <col min="14339" max="14339" width="5.7109375" style="198" bestFit="1" customWidth="1"/>
    <col min="14340" max="14340" width="8.85546875" style="198" bestFit="1" customWidth="1"/>
    <col min="14341" max="14341" width="6.28515625" style="198" bestFit="1" customWidth="1"/>
    <col min="14342" max="14342" width="1" style="198" customWidth="1"/>
    <col min="14343" max="14581" width="10" style="198"/>
    <col min="14582" max="14582" width="1" style="198" customWidth="1"/>
    <col min="14583" max="14587" width="0" style="198" hidden="1" customWidth="1"/>
    <col min="14588" max="14588" width="72.140625" style="198" customWidth="1"/>
    <col min="14589" max="14592" width="8.42578125" style="198" bestFit="1" customWidth="1"/>
    <col min="14593" max="14593" width="12.28515625" style="198" bestFit="1" customWidth="1"/>
    <col min="14594" max="14594" width="7.28515625" style="198" bestFit="1" customWidth="1"/>
    <col min="14595" max="14595" width="5.7109375" style="198" bestFit="1" customWidth="1"/>
    <col min="14596" max="14596" width="8.85546875" style="198" bestFit="1" customWidth="1"/>
    <col min="14597" max="14597" width="6.28515625" style="198" bestFit="1" customWidth="1"/>
    <col min="14598" max="14598" width="1" style="198" customWidth="1"/>
    <col min="14599" max="14837" width="10" style="198"/>
    <col min="14838" max="14838" width="1" style="198" customWidth="1"/>
    <col min="14839" max="14843" width="0" style="198" hidden="1" customWidth="1"/>
    <col min="14844" max="14844" width="72.140625" style="198" customWidth="1"/>
    <col min="14845" max="14848" width="8.42578125" style="198" bestFit="1" customWidth="1"/>
    <col min="14849" max="14849" width="12.28515625" style="198" bestFit="1" customWidth="1"/>
    <col min="14850" max="14850" width="7.28515625" style="198" bestFit="1" customWidth="1"/>
    <col min="14851" max="14851" width="5.7109375" style="198" bestFit="1" customWidth="1"/>
    <col min="14852" max="14852" width="8.85546875" style="198" bestFit="1" customWidth="1"/>
    <col min="14853" max="14853" width="6.28515625" style="198" bestFit="1" customWidth="1"/>
    <col min="14854" max="14854" width="1" style="198" customWidth="1"/>
    <col min="14855" max="15093" width="10" style="198"/>
    <col min="15094" max="15094" width="1" style="198" customWidth="1"/>
    <col min="15095" max="15099" width="0" style="198" hidden="1" customWidth="1"/>
    <col min="15100" max="15100" width="72.140625" style="198" customWidth="1"/>
    <col min="15101" max="15104" width="8.42578125" style="198" bestFit="1" customWidth="1"/>
    <col min="15105" max="15105" width="12.28515625" style="198" bestFit="1" customWidth="1"/>
    <col min="15106" max="15106" width="7.28515625" style="198" bestFit="1" customWidth="1"/>
    <col min="15107" max="15107" width="5.7109375" style="198" bestFit="1" customWidth="1"/>
    <col min="15108" max="15108" width="8.85546875" style="198" bestFit="1" customWidth="1"/>
    <col min="15109" max="15109" width="6.28515625" style="198" bestFit="1" customWidth="1"/>
    <col min="15110" max="15110" width="1" style="198" customWidth="1"/>
    <col min="15111" max="15349" width="10" style="198"/>
    <col min="15350" max="15350" width="1" style="198" customWidth="1"/>
    <col min="15351" max="15355" width="0" style="198" hidden="1" customWidth="1"/>
    <col min="15356" max="15356" width="72.140625" style="198" customWidth="1"/>
    <col min="15357" max="15360" width="8.42578125" style="198" bestFit="1" customWidth="1"/>
    <col min="15361" max="15361" width="12.28515625" style="198" bestFit="1" customWidth="1"/>
    <col min="15362" max="15362" width="7.28515625" style="198" bestFit="1" customWidth="1"/>
    <col min="15363" max="15363" width="5.7109375" style="198" bestFit="1" customWidth="1"/>
    <col min="15364" max="15364" width="8.85546875" style="198" bestFit="1" customWidth="1"/>
    <col min="15365" max="15365" width="6.28515625" style="198" bestFit="1" customWidth="1"/>
    <col min="15366" max="15366" width="1" style="198" customWidth="1"/>
    <col min="15367" max="15605" width="10" style="198"/>
    <col min="15606" max="15606" width="1" style="198" customWidth="1"/>
    <col min="15607" max="15611" width="0" style="198" hidden="1" customWidth="1"/>
    <col min="15612" max="15612" width="72.140625" style="198" customWidth="1"/>
    <col min="15613" max="15616" width="8.42578125" style="198" bestFit="1" customWidth="1"/>
    <col min="15617" max="15617" width="12.28515625" style="198" bestFit="1" customWidth="1"/>
    <col min="15618" max="15618" width="7.28515625" style="198" bestFit="1" customWidth="1"/>
    <col min="15619" max="15619" width="5.7109375" style="198" bestFit="1" customWidth="1"/>
    <col min="15620" max="15620" width="8.85546875" style="198" bestFit="1" customWidth="1"/>
    <col min="15621" max="15621" width="6.28515625" style="198" bestFit="1" customWidth="1"/>
    <col min="15622" max="15622" width="1" style="198" customWidth="1"/>
    <col min="15623" max="15861" width="10" style="198"/>
    <col min="15862" max="15862" width="1" style="198" customWidth="1"/>
    <col min="15863" max="15867" width="0" style="198" hidden="1" customWidth="1"/>
    <col min="15868" max="15868" width="72.140625" style="198" customWidth="1"/>
    <col min="15869" max="15872" width="8.42578125" style="198" bestFit="1" customWidth="1"/>
    <col min="15873" max="15873" width="12.28515625" style="198" bestFit="1" customWidth="1"/>
    <col min="15874" max="15874" width="7.28515625" style="198" bestFit="1" customWidth="1"/>
    <col min="15875" max="15875" width="5.7109375" style="198" bestFit="1" customWidth="1"/>
    <col min="15876" max="15876" width="8.85546875" style="198" bestFit="1" customWidth="1"/>
    <col min="15877" max="15877" width="6.28515625" style="198" bestFit="1" customWidth="1"/>
    <col min="15878" max="15878" width="1" style="198" customWidth="1"/>
    <col min="15879" max="16117" width="10" style="198"/>
    <col min="16118" max="16118" width="1" style="198" customWidth="1"/>
    <col min="16119" max="16123" width="0" style="198" hidden="1" customWidth="1"/>
    <col min="16124" max="16124" width="72.140625" style="198" customWidth="1"/>
    <col min="16125" max="16128" width="8.42578125" style="198" bestFit="1" customWidth="1"/>
    <col min="16129" max="16129" width="12.28515625" style="198" bestFit="1" customWidth="1"/>
    <col min="16130" max="16130" width="7.28515625" style="198" bestFit="1" customWidth="1"/>
    <col min="16131" max="16131" width="5.7109375" style="198" bestFit="1" customWidth="1"/>
    <col min="16132" max="16132" width="8.85546875" style="198" bestFit="1" customWidth="1"/>
    <col min="16133" max="16133" width="6.28515625" style="198" bestFit="1" customWidth="1"/>
    <col min="16134" max="16134" width="1" style="198" customWidth="1"/>
    <col min="16135" max="16384" width="10" style="198"/>
  </cols>
  <sheetData>
    <row r="1" spans="1:9" s="193" customFormat="1" ht="13.5" customHeight="1" x14ac:dyDescent="0.15">
      <c r="A1" s="190"/>
      <c r="B1" s="191"/>
      <c r="C1" s="191"/>
      <c r="D1" s="191"/>
      <c r="E1" s="191"/>
      <c r="F1" s="192"/>
    </row>
    <row r="2" spans="1:9" s="194" customFormat="1" ht="15.75" x14ac:dyDescent="0.25">
      <c r="A2" s="368" t="s">
        <v>185</v>
      </c>
      <c r="B2" s="368"/>
      <c r="C2" s="368"/>
      <c r="D2" s="368"/>
      <c r="E2" s="368"/>
      <c r="F2" s="368"/>
    </row>
    <row r="3" spans="1:9" s="194" customFormat="1" ht="15.75" x14ac:dyDescent="0.25">
      <c r="A3" s="283"/>
      <c r="B3" s="283"/>
      <c r="C3" s="283"/>
      <c r="D3" s="283"/>
      <c r="E3" s="283"/>
      <c r="F3" s="283"/>
    </row>
    <row r="4" spans="1:9" s="195" customFormat="1" ht="15.75" customHeight="1" x14ac:dyDescent="0.25">
      <c r="A4" s="369" t="s">
        <v>84</v>
      </c>
      <c r="B4" s="370"/>
      <c r="C4" s="370"/>
      <c r="D4" s="370"/>
      <c r="E4" s="370"/>
      <c r="F4" s="370"/>
    </row>
    <row r="5" spans="1:9" s="197" customFormat="1" ht="16.5" customHeight="1" x14ac:dyDescent="0.2">
      <c r="A5" s="371" t="s">
        <v>42</v>
      </c>
      <c r="B5" s="371"/>
      <c r="C5" s="371"/>
      <c r="D5" s="371"/>
      <c r="E5" s="371"/>
      <c r="F5" s="371"/>
    </row>
    <row r="6" spans="1:9" s="197" customFormat="1" ht="16.5" customHeight="1" x14ac:dyDescent="0.2">
      <c r="A6" s="284"/>
      <c r="B6" s="284"/>
      <c r="C6" s="284"/>
      <c r="D6" s="284"/>
      <c r="E6" s="284"/>
      <c r="F6" s="284"/>
    </row>
    <row r="7" spans="1:9" ht="26.25" customHeight="1" x14ac:dyDescent="0.25">
      <c r="A7" s="372" t="s">
        <v>43</v>
      </c>
      <c r="B7" s="358" t="s">
        <v>249</v>
      </c>
      <c r="C7" s="358"/>
      <c r="D7" s="359" t="s">
        <v>18</v>
      </c>
      <c r="E7" s="358" t="s">
        <v>19</v>
      </c>
      <c r="F7" s="359" t="s">
        <v>20</v>
      </c>
    </row>
    <row r="8" spans="1:9" ht="25.5" customHeight="1" x14ac:dyDescent="0.25">
      <c r="A8" s="372"/>
      <c r="B8" s="278" t="s">
        <v>89</v>
      </c>
      <c r="C8" s="278" t="s">
        <v>85</v>
      </c>
      <c r="D8" s="359"/>
      <c r="E8" s="358"/>
      <c r="F8" s="359"/>
    </row>
    <row r="9" spans="1:9" s="201" customFormat="1" x14ac:dyDescent="0.25">
      <c r="A9" s="199">
        <v>1</v>
      </c>
      <c r="B9" s="145">
        <v>2</v>
      </c>
      <c r="C9" s="145">
        <v>3</v>
      </c>
      <c r="D9" s="199">
        <v>4</v>
      </c>
      <c r="E9" s="145">
        <v>5</v>
      </c>
      <c r="F9" s="200">
        <v>6</v>
      </c>
      <c r="H9" s="201" t="s">
        <v>195</v>
      </c>
    </row>
    <row r="10" spans="1:9" ht="44.25" customHeight="1" x14ac:dyDescent="0.3">
      <c r="A10" s="202" t="s">
        <v>95</v>
      </c>
      <c r="B10" s="179">
        <v>1</v>
      </c>
      <c r="C10" s="148">
        <v>1</v>
      </c>
      <c r="D10" s="179">
        <f>IF(AND(C10=0,B10=0),100,IF(C10=0,0,B10/C10*100))</f>
        <v>100</v>
      </c>
      <c r="E10" s="147" t="s">
        <v>22</v>
      </c>
      <c r="F10" s="149">
        <f>IF(D10=0,0,IF(AND(D10&lt;80,E10="прямая"),3,IF(AND(D10&gt;120,E10="обратная"),3,IF(AND(D10&lt;80,E10="обратная"),1,IF(AND(D10&gt;120,E10="прямая"),1,IF(AND(D10&gt;=80,D10&lt;=120),2,"Частный случай смотри приказ"))))))</f>
        <v>2</v>
      </c>
      <c r="H10" s="308" t="s">
        <v>194</v>
      </c>
      <c r="I10" s="312">
        <v>2</v>
      </c>
    </row>
    <row r="11" spans="1:9" ht="7.5" customHeight="1" x14ac:dyDescent="0.25">
      <c r="A11" s="202"/>
      <c r="B11" s="179"/>
      <c r="C11" s="148"/>
      <c r="D11" s="148"/>
      <c r="E11" s="179"/>
      <c r="F11" s="149"/>
      <c r="H11" s="310" t="s">
        <v>76</v>
      </c>
      <c r="I11" s="311">
        <f>C10</f>
        <v>1</v>
      </c>
    </row>
    <row r="12" spans="1:9" x14ac:dyDescent="0.25">
      <c r="A12" s="202" t="s">
        <v>44</v>
      </c>
      <c r="B12" s="148" t="s">
        <v>39</v>
      </c>
      <c r="C12" s="148" t="s">
        <v>39</v>
      </c>
      <c r="D12" s="179" t="s">
        <v>39</v>
      </c>
      <c r="E12" s="179" t="s">
        <v>39</v>
      </c>
      <c r="F12" s="149">
        <f>AVERAGE(F14,F15,F16,F17,F18,F19)</f>
        <v>2.1666666666666665</v>
      </c>
      <c r="H12" s="310" t="s">
        <v>66</v>
      </c>
      <c r="I12" s="311">
        <f>C14</f>
        <v>6.4638783269961975E-2</v>
      </c>
    </row>
    <row r="13" spans="1:9" x14ac:dyDescent="0.25">
      <c r="A13" s="202" t="s">
        <v>27</v>
      </c>
      <c r="B13" s="179"/>
      <c r="C13" s="148"/>
      <c r="D13" s="179"/>
      <c r="E13" s="179"/>
      <c r="F13" s="149"/>
      <c r="H13" s="310" t="s">
        <v>67</v>
      </c>
      <c r="I13" s="311">
        <f t="shared" ref="I13:I17" si="0">C15</f>
        <v>4.5627376425855515E-2</v>
      </c>
    </row>
    <row r="14" spans="1:9" ht="45" x14ac:dyDescent="0.25">
      <c r="A14" s="202" t="s">
        <v>186</v>
      </c>
      <c r="B14" s="156">
        <v>5.7915057915057917E-2</v>
      </c>
      <c r="C14" s="156">
        <v>6.4638783269961975E-2</v>
      </c>
      <c r="D14" s="179">
        <f t="shared" ref="D14:D19" si="1">IF(AND(C14=0,B14=0),100,IF(C14=0,0,B14/C14*100))</f>
        <v>89.598001362707251</v>
      </c>
      <c r="E14" s="147" t="s">
        <v>45</v>
      </c>
      <c r="F14" s="149">
        <f>IF(D14=0,0,IF(AND(D14&lt;80,E14="прямая"),3,IF(AND(D14&gt;120,E14="обратная"),3,IF(AND(D14&lt;80,E14="обратная"),1,IF(AND(D14&gt;120,E14="прямая"),1,IF(AND(D14&gt;=80,D14&lt;=120),2,"Частный случай смотри приказ"))))))</f>
        <v>2</v>
      </c>
      <c r="H14" s="310" t="s">
        <v>68</v>
      </c>
      <c r="I14" s="311">
        <f t="shared" si="0"/>
        <v>3.4220532319391636E-2</v>
      </c>
    </row>
    <row r="15" spans="1:9" ht="60" x14ac:dyDescent="0.25">
      <c r="A15" s="202" t="s">
        <v>46</v>
      </c>
      <c r="B15" s="156">
        <v>4.2471042471042469E-2</v>
      </c>
      <c r="C15" s="156">
        <v>4.5627376425855515E-2</v>
      </c>
      <c r="D15" s="179">
        <f t="shared" si="1"/>
        <v>93.082368082368077</v>
      </c>
      <c r="E15" s="147" t="s">
        <v>22</v>
      </c>
      <c r="F15" s="149">
        <f>IF(D15=0,0,IF(AND(D15&lt;80,E15="прямая"),3,IF(AND(D15&gt;120,E15="обратная"),3,IF(AND(D15&lt;80,E15="обратная"),1,IF(AND(D15&gt;120,E15="прямая"),1,IF(AND(D15&gt;=80,D15&lt;=120),2,"Частный случай смотри приказ"))))))</f>
        <v>2</v>
      </c>
      <c r="H15" s="310" t="s">
        <v>77</v>
      </c>
      <c r="I15" s="311">
        <f t="shared" si="0"/>
        <v>7.6045627376425855E-3</v>
      </c>
    </row>
    <row r="16" spans="1:9" ht="75" x14ac:dyDescent="0.25">
      <c r="A16" s="202" t="s">
        <v>47</v>
      </c>
      <c r="B16" s="156">
        <v>3.4749034749034749E-2</v>
      </c>
      <c r="C16" s="156">
        <v>3.4220532319391636E-2</v>
      </c>
      <c r="D16" s="179">
        <f t="shared" si="1"/>
        <v>101.54440154440154</v>
      </c>
      <c r="E16" s="147" t="s">
        <v>45</v>
      </c>
      <c r="F16" s="149">
        <f>IF(D16=0,0,IF(AND(D16&lt;80,E16="прямая"),3,IF(AND(D16&gt;120,E16="обратная"),3,IF(AND(D16&lt;80,E16="обратная"),1,IF(AND(D16&gt;120,E16="прямая"),1,IF(AND(D16&gt;=80,D16&lt;=120),2,"Частный случай смотри приказ"))))))</f>
        <v>2</v>
      </c>
      <c r="H16" s="310" t="s">
        <v>78</v>
      </c>
      <c r="I16" s="311">
        <f t="shared" si="0"/>
        <v>0</v>
      </c>
    </row>
    <row r="17" spans="1:9" ht="75" x14ac:dyDescent="0.25">
      <c r="A17" s="202" t="s">
        <v>48</v>
      </c>
      <c r="B17" s="156">
        <v>1.1583011583011582E-2</v>
      </c>
      <c r="C17" s="156">
        <v>7.6045627376425855E-3</v>
      </c>
      <c r="D17" s="179">
        <f t="shared" si="1"/>
        <v>152.31660231660231</v>
      </c>
      <c r="E17" s="147" t="s">
        <v>45</v>
      </c>
      <c r="F17" s="149">
        <f>IF(D17=0,"Частный случай смотри приказ",IF(AND(D17&lt;80,E17="прямая"),3,IF(AND(D17&gt;120,E17="обратная"),3,IF(AND(D17&lt;80,E17="обратная"),1,IF(AND(D17&gt;120,E17="прямая"),1,IF(AND(D17&gt;=80,D17&lt;=120),2,"Частный случай смотри приказ"))))))</f>
        <v>3</v>
      </c>
      <c r="H17" s="310" t="s">
        <v>79</v>
      </c>
      <c r="I17" s="311">
        <f t="shared" si="0"/>
        <v>0</v>
      </c>
    </row>
    <row r="18" spans="1:9" ht="45" x14ac:dyDescent="0.25">
      <c r="A18" s="202" t="s">
        <v>49</v>
      </c>
      <c r="B18" s="179">
        <v>0</v>
      </c>
      <c r="C18" s="148">
        <v>0</v>
      </c>
      <c r="D18" s="179">
        <f t="shared" si="1"/>
        <v>100</v>
      </c>
      <c r="E18" s="147" t="s">
        <v>22</v>
      </c>
      <c r="F18" s="149">
        <f>IF(D18=0,0,IF(AND(D18&lt;80,E18="прямая"),3,IF(AND(D18&gt;120,E18="обратная"),3,IF(AND(D18&lt;80,E18="обратная"),1,IF(AND(D18&gt;120,E18="прямая"),1,IF(AND(D18&gt;=80,D18&lt;=120),2,"Частный случай смотри приказ"))))))</f>
        <v>2</v>
      </c>
      <c r="H18" s="310" t="s">
        <v>74</v>
      </c>
      <c r="I18" s="311">
        <f>C23</f>
        <v>20</v>
      </c>
    </row>
    <row r="19" spans="1:9" ht="38.25" customHeight="1" x14ac:dyDescent="0.25">
      <c r="A19" s="202" t="s">
        <v>50</v>
      </c>
      <c r="B19" s="179">
        <v>0</v>
      </c>
      <c r="C19" s="148">
        <v>0</v>
      </c>
      <c r="D19" s="179">
        <f t="shared" si="1"/>
        <v>100</v>
      </c>
      <c r="E19" s="147" t="s">
        <v>22</v>
      </c>
      <c r="F19" s="149">
        <f>IF(D19=0,0,IF(AND(D19&lt;80,E19="прямая"),3,IF(AND(D19&gt;120,E19="обратная"),3,IF(AND(D19&lt;80,E19="обратная"),1,IF(AND(D19&gt;120,E19="прямая"),1,IF(AND(D19&gt;=80,D19&lt;=120),2,"Частный случай смотри приказ"))))))</f>
        <v>2</v>
      </c>
      <c r="H19" s="310" t="s">
        <v>80</v>
      </c>
      <c r="I19" s="311">
        <f>C25</f>
        <v>0</v>
      </c>
    </row>
    <row r="20" spans="1:9" ht="8.25" customHeight="1" x14ac:dyDescent="0.25">
      <c r="A20" s="202"/>
      <c r="B20" s="179"/>
      <c r="C20" s="148"/>
      <c r="D20" s="147"/>
      <c r="E20" s="179"/>
      <c r="F20" s="149"/>
      <c r="H20" s="310" t="s">
        <v>81</v>
      </c>
      <c r="I20" s="311">
        <f t="shared" ref="I20:I21" si="2">C26</f>
        <v>0</v>
      </c>
    </row>
    <row r="21" spans="1:9" x14ac:dyDescent="0.25">
      <c r="A21" s="202" t="s">
        <v>51</v>
      </c>
      <c r="B21" s="179" t="s">
        <v>39</v>
      </c>
      <c r="C21" s="179" t="s">
        <v>39</v>
      </c>
      <c r="D21" s="179" t="s">
        <v>39</v>
      </c>
      <c r="E21" s="179" t="s">
        <v>39</v>
      </c>
      <c r="F21" s="149">
        <f>AVERAGE(F23,F24)</f>
        <v>2</v>
      </c>
      <c r="H21" s="310" t="s">
        <v>82</v>
      </c>
      <c r="I21" s="311">
        <f t="shared" si="2"/>
        <v>0</v>
      </c>
    </row>
    <row r="22" spans="1:9" x14ac:dyDescent="0.25">
      <c r="A22" s="202" t="s">
        <v>27</v>
      </c>
      <c r="B22" s="179"/>
      <c r="C22" s="148"/>
      <c r="D22" s="179"/>
      <c r="E22" s="179"/>
      <c r="F22" s="149"/>
      <c r="H22" s="310" t="s">
        <v>75</v>
      </c>
      <c r="I22" s="311">
        <f>C30</f>
        <v>0</v>
      </c>
    </row>
    <row r="23" spans="1:9" ht="30" x14ac:dyDescent="0.25">
      <c r="A23" s="202" t="s">
        <v>52</v>
      </c>
      <c r="B23" s="179">
        <v>20</v>
      </c>
      <c r="C23" s="148">
        <v>20</v>
      </c>
      <c r="D23" s="179">
        <f>IF(AND(C23=0,B23=0),100,IF(C23=0,0,B23/C23*100))</f>
        <v>100</v>
      </c>
      <c r="E23" s="147" t="s">
        <v>45</v>
      </c>
      <c r="F23" s="149">
        <f>IF(D23=0,0,IF(AND(D23&lt;80,E23="прямая"),3,IF(AND(D23&gt;120,E23="обратная"),3,IF(AND(D23&lt;80,E23="обратная"),1,IF(AND(D23&gt;120,E23="прямая"),1,IF(AND(D23&gt;=80,D23&lt;=120),2,"Частный случай смотри приказ"))))))</f>
        <v>2</v>
      </c>
      <c r="H23" s="310" t="s">
        <v>71</v>
      </c>
      <c r="I23" s="311">
        <f>C34</f>
        <v>0</v>
      </c>
    </row>
    <row r="24" spans="1:9" ht="45" x14ac:dyDescent="0.25">
      <c r="A24" s="202" t="s">
        <v>53</v>
      </c>
      <c r="B24" s="179" t="s">
        <v>39</v>
      </c>
      <c r="C24" s="179" t="s">
        <v>39</v>
      </c>
      <c r="D24" s="179">
        <f>AVERAGE(D25,D26,D27)</f>
        <v>100</v>
      </c>
      <c r="E24" s="147" t="s">
        <v>22</v>
      </c>
      <c r="F24" s="149">
        <f>IF(D24=0,0,IF(AND(D24&lt;80,E24="прямая"),3,IF(AND(D24&gt;120,E24="обратная"),3,IF(AND(D24&lt;80,E24="обратная"),1,IF(AND(D24&gt;120,E24="прямая"),1,IF(AND(D24&gt;=80,D24&lt;=120),2,"Частный случай смотри приказ"))))))</f>
        <v>2</v>
      </c>
      <c r="H24" s="310" t="s">
        <v>83</v>
      </c>
      <c r="I24" s="311">
        <f>C35</f>
        <v>0</v>
      </c>
    </row>
    <row r="25" spans="1:9" x14ac:dyDescent="0.25">
      <c r="A25" s="202" t="s">
        <v>54</v>
      </c>
      <c r="B25" s="179">
        <v>0</v>
      </c>
      <c r="C25" s="148">
        <v>0</v>
      </c>
      <c r="D25" s="179">
        <f>IF(AND(C25=0,B25=0),100,IF(C25=0,0,B25/C25*100))</f>
        <v>100</v>
      </c>
      <c r="E25" s="179" t="s">
        <v>39</v>
      </c>
      <c r="F25" s="149" t="s">
        <v>39</v>
      </c>
    </row>
    <row r="26" spans="1:9" x14ac:dyDescent="0.25">
      <c r="A26" s="202" t="s">
        <v>55</v>
      </c>
      <c r="B26" s="179">
        <v>0</v>
      </c>
      <c r="C26" s="148">
        <v>0</v>
      </c>
      <c r="D26" s="179">
        <f>IF(AND(C26=0,B26=0),100,IF(C26=0,0,B26/C26*100))</f>
        <v>100</v>
      </c>
      <c r="E26" s="179" t="s">
        <v>39</v>
      </c>
      <c r="F26" s="149" t="s">
        <v>39</v>
      </c>
    </row>
    <row r="27" spans="1:9" x14ac:dyDescent="0.25">
      <c r="A27" s="202" t="s">
        <v>187</v>
      </c>
      <c r="B27" s="179">
        <v>0</v>
      </c>
      <c r="C27" s="148">
        <v>0</v>
      </c>
      <c r="D27" s="179">
        <f>IF(AND(C27=0,B27=0),100,IF(C27=0,0,B27/C27*100))</f>
        <v>100</v>
      </c>
      <c r="E27" s="179" t="s">
        <v>39</v>
      </c>
      <c r="F27" s="149" t="s">
        <v>39</v>
      </c>
    </row>
    <row r="28" spans="1:9" ht="7.5" customHeight="1" x14ac:dyDescent="0.25">
      <c r="A28" s="202"/>
      <c r="B28" s="179"/>
      <c r="C28" s="148"/>
      <c r="D28" s="147"/>
      <c r="E28" s="179"/>
      <c r="F28" s="149"/>
    </row>
    <row r="29" spans="1:9" ht="30" x14ac:dyDescent="0.25">
      <c r="A29" s="202" t="s">
        <v>56</v>
      </c>
      <c r="B29" s="179">
        <f>B30</f>
        <v>0</v>
      </c>
      <c r="C29" s="148">
        <f>C30</f>
        <v>0</v>
      </c>
      <c r="D29" s="179">
        <f>D30</f>
        <v>100</v>
      </c>
      <c r="E29" s="147" t="s">
        <v>45</v>
      </c>
      <c r="F29" s="149">
        <f>IF(D29=0,0,IF(AND(D29&lt;80,E29="прямая"),3,IF(AND(D29&gt;120,E29="обратная"),3,IF(AND(D29&lt;80,E29="обратная"),1,IF(AND(D29&gt;120,E29="прямая"),1,IF(AND(D29&gt;=80,D29&lt;=120),2,"Частный случай смотри приказ"))))))</f>
        <v>2</v>
      </c>
    </row>
    <row r="30" spans="1:9" ht="45" x14ac:dyDescent="0.25">
      <c r="A30" s="202" t="s">
        <v>57</v>
      </c>
      <c r="B30" s="179">
        <v>0</v>
      </c>
      <c r="C30" s="148">
        <v>0</v>
      </c>
      <c r="D30" s="179">
        <f>IF(AND(C30=0,B30=0),100,IF(C30=0,0,B30/C30*100))</f>
        <v>100</v>
      </c>
      <c r="E30" s="179"/>
      <c r="F30" s="149"/>
    </row>
    <row r="31" spans="1:9" ht="9.75" customHeight="1" x14ac:dyDescent="0.25">
      <c r="A31" s="202"/>
      <c r="B31" s="179"/>
      <c r="C31" s="148"/>
      <c r="D31" s="147"/>
      <c r="E31" s="179"/>
      <c r="F31" s="149"/>
    </row>
    <row r="32" spans="1:9" ht="45" x14ac:dyDescent="0.25">
      <c r="A32" s="202" t="s">
        <v>58</v>
      </c>
      <c r="B32" s="179" t="s">
        <v>39</v>
      </c>
      <c r="C32" s="179" t="s">
        <v>39</v>
      </c>
      <c r="D32" s="179" t="s">
        <v>39</v>
      </c>
      <c r="E32" s="179" t="s">
        <v>39</v>
      </c>
      <c r="F32" s="149">
        <f>AVERAGE(F34,F35)</f>
        <v>2</v>
      </c>
    </row>
    <row r="33" spans="1:6" x14ac:dyDescent="0.25">
      <c r="A33" s="202" t="s">
        <v>27</v>
      </c>
      <c r="B33" s="179"/>
      <c r="C33" s="148"/>
      <c r="D33" s="179"/>
      <c r="E33" s="179"/>
      <c r="F33" s="149"/>
    </row>
    <row r="34" spans="1:6" ht="44.25" customHeight="1" x14ac:dyDescent="0.25">
      <c r="A34" s="202" t="s">
        <v>59</v>
      </c>
      <c r="B34" s="179">
        <v>0</v>
      </c>
      <c r="C34" s="148">
        <v>0</v>
      </c>
      <c r="D34" s="179">
        <f>IF(AND(C34=0,B34=0),100,IF(C34=0,0,B34/C34*100))</f>
        <v>100</v>
      </c>
      <c r="E34" s="147" t="s">
        <v>45</v>
      </c>
      <c r="F34" s="149">
        <f>IF(D34=0,0,IF(AND(D34&lt;80,E34="прямая"),3,IF(AND(D34&gt;120,E34="обратная"),3,IF(AND(D34&lt;80,E34="обратная"),1,IF(AND(D34&gt;120,E34="прямая"),1,IF(AND(D34&gt;=80,D34&lt;=120),2,"Частный случай смотри приказ"))))))</f>
        <v>2</v>
      </c>
    </row>
    <row r="35" spans="1:6" ht="75" x14ac:dyDescent="0.25">
      <c r="A35" s="202" t="s">
        <v>188</v>
      </c>
      <c r="B35" s="179">
        <v>0</v>
      </c>
      <c r="C35" s="148">
        <v>0</v>
      </c>
      <c r="D35" s="179">
        <f>IF(AND(C35=0,B35=0),100,IF(C35=0,0,B35/C35*100))</f>
        <v>100</v>
      </c>
      <c r="E35" s="147" t="s">
        <v>22</v>
      </c>
      <c r="F35" s="149">
        <f>IF(D35=0,0,IF(AND(D35&lt;80,E35="прямая"),3,IF(AND(D35&gt;120,E35="обратная"),3,IF(AND(D35&lt;80,E35="обратная"),1,IF(AND(D35&gt;120,E35="прямая"),1,IF(AND(D35&gt;=80,D35&lt;=120),2,"Частный случай смотри приказ"))))))</f>
        <v>2</v>
      </c>
    </row>
    <row r="36" spans="1:6" ht="9.75" customHeight="1" x14ac:dyDescent="0.25">
      <c r="A36" s="202"/>
      <c r="B36" s="179"/>
      <c r="C36" s="148"/>
      <c r="D36" s="147"/>
      <c r="E36" s="179"/>
      <c r="F36" s="149"/>
    </row>
    <row r="37" spans="1:6" s="204" customFormat="1" x14ac:dyDescent="0.25">
      <c r="A37" s="203" t="s">
        <v>60</v>
      </c>
      <c r="B37" s="183" t="s">
        <v>39</v>
      </c>
      <c r="C37" s="183" t="s">
        <v>39</v>
      </c>
      <c r="D37" s="183" t="s">
        <v>39</v>
      </c>
      <c r="E37" s="183" t="s">
        <v>39</v>
      </c>
      <c r="F37" s="159">
        <f>AVERAGE(F10,F12,F21,F29,F32)</f>
        <v>2.0333333333333332</v>
      </c>
    </row>
    <row r="38" spans="1:6" s="193" customFormat="1" ht="45.75" customHeight="1" x14ac:dyDescent="0.15">
      <c r="A38" s="191"/>
      <c r="B38" s="191"/>
      <c r="C38" s="191"/>
      <c r="D38" s="191"/>
      <c r="E38" s="191"/>
      <c r="F38" s="192"/>
    </row>
    <row r="39" spans="1:6" ht="18.75" x14ac:dyDescent="0.25">
      <c r="A39" s="205" t="str">
        <f>Содержание!C26</f>
        <v>Генеральный директор</v>
      </c>
      <c r="B39" s="229"/>
      <c r="C39" s="230"/>
      <c r="D39" s="281" t="s">
        <v>199</v>
      </c>
      <c r="E39" s="162"/>
    </row>
    <row r="40" spans="1:6" x14ac:dyDescent="0.25">
      <c r="A40" s="165" t="s">
        <v>1</v>
      </c>
      <c r="B40" s="353" t="s">
        <v>3</v>
      </c>
      <c r="C40" s="353"/>
      <c r="D40" s="280" t="s">
        <v>204</v>
      </c>
      <c r="E40" s="280"/>
    </row>
    <row r="41" spans="1:6" s="193" customFormat="1" ht="27.75" customHeight="1" x14ac:dyDescent="0.15">
      <c r="A41" s="191"/>
      <c r="B41" s="191"/>
      <c r="C41" s="191"/>
      <c r="D41" s="191"/>
      <c r="E41" s="191"/>
      <c r="F41" s="192"/>
    </row>
    <row r="42" spans="1:6" x14ac:dyDescent="0.25">
      <c r="A42" s="187" t="s">
        <v>189</v>
      </c>
      <c r="B42" s="196"/>
      <c r="C42" s="196"/>
      <c r="D42" s="196"/>
      <c r="E42" s="196"/>
      <c r="F42" s="206"/>
    </row>
    <row r="43" spans="1:6" s="193" customFormat="1" ht="5.25" x14ac:dyDescent="0.15">
      <c r="A43" s="191"/>
      <c r="B43" s="191"/>
      <c r="C43" s="191"/>
      <c r="D43" s="191"/>
      <c r="E43" s="191"/>
      <c r="F43" s="192"/>
    </row>
    <row r="46" spans="1:6" x14ac:dyDescent="0.25">
      <c r="F46" s="198"/>
    </row>
    <row r="47" spans="1:6" x14ac:dyDescent="0.25">
      <c r="F47" s="198"/>
    </row>
  </sheetData>
  <mergeCells count="9">
    <mergeCell ref="B40:C40"/>
    <mergeCell ref="A2:F2"/>
    <mergeCell ref="A4:F4"/>
    <mergeCell ref="A5:F5"/>
    <mergeCell ref="A7:A8"/>
    <mergeCell ref="B7:C7"/>
    <mergeCell ref="D7:D8"/>
    <mergeCell ref="E7:E8"/>
    <mergeCell ref="F7:F8"/>
  </mergeCells>
  <pageMargins left="0.59055118110236227" right="0.59055118110236227" top="0.39370078740157483" bottom="0.3937007874015748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56"/>
  <sheetViews>
    <sheetView view="pageBreakPreview" zoomScale="130" zoomScaleNormal="100" zoomScaleSheetLayoutView="130" workbookViewId="0">
      <pane xSplit="2" ySplit="9" topLeftCell="C46" activePane="bottomRight" state="frozen"/>
      <selection pane="topRight" activeCell="C1" sqref="C1"/>
      <selection pane="bottomLeft" activeCell="A10" sqref="A10"/>
      <selection pane="bottomRight" activeCell="J19" sqref="J19"/>
    </sheetView>
  </sheetViews>
  <sheetFormatPr defaultColWidth="10" defaultRowHeight="15" x14ac:dyDescent="0.25"/>
  <cols>
    <col min="1" max="1" width="1" style="6" customWidth="1"/>
    <col min="2" max="2" width="49.28515625" style="11" customWidth="1"/>
    <col min="3" max="7" width="13" style="11" customWidth="1"/>
    <col min="8" max="8" width="1" style="1" customWidth="1"/>
    <col min="9" max="252" width="10" style="99"/>
    <col min="253" max="253" width="1" style="99" customWidth="1"/>
    <col min="254" max="254" width="68.28515625" style="99" customWidth="1"/>
    <col min="255" max="258" width="9.140625" style="99" customWidth="1"/>
    <col min="259" max="259" width="1" style="99" customWidth="1"/>
    <col min="260" max="508" width="10" style="99"/>
    <col min="509" max="509" width="1" style="99" customWidth="1"/>
    <col min="510" max="510" width="68.28515625" style="99" customWidth="1"/>
    <col min="511" max="514" width="9.140625" style="99" customWidth="1"/>
    <col min="515" max="515" width="1" style="99" customWidth="1"/>
    <col min="516" max="764" width="10" style="99"/>
    <col min="765" max="765" width="1" style="99" customWidth="1"/>
    <col min="766" max="766" width="68.28515625" style="99" customWidth="1"/>
    <col min="767" max="770" width="9.140625" style="99" customWidth="1"/>
    <col min="771" max="771" width="1" style="99" customWidth="1"/>
    <col min="772" max="1020" width="10" style="99"/>
    <col min="1021" max="1021" width="1" style="99" customWidth="1"/>
    <col min="1022" max="1022" width="68.28515625" style="99" customWidth="1"/>
    <col min="1023" max="1026" width="9.140625" style="99" customWidth="1"/>
    <col min="1027" max="1027" width="1" style="99" customWidth="1"/>
    <col min="1028" max="1276" width="10" style="99"/>
    <col min="1277" max="1277" width="1" style="99" customWidth="1"/>
    <col min="1278" max="1278" width="68.28515625" style="99" customWidth="1"/>
    <col min="1279" max="1282" width="9.140625" style="99" customWidth="1"/>
    <col min="1283" max="1283" width="1" style="99" customWidth="1"/>
    <col min="1284" max="1532" width="10" style="99"/>
    <col min="1533" max="1533" width="1" style="99" customWidth="1"/>
    <col min="1534" max="1534" width="68.28515625" style="99" customWidth="1"/>
    <col min="1535" max="1538" width="9.140625" style="99" customWidth="1"/>
    <col min="1539" max="1539" width="1" style="99" customWidth="1"/>
    <col min="1540" max="1788" width="10" style="99"/>
    <col min="1789" max="1789" width="1" style="99" customWidth="1"/>
    <col min="1790" max="1790" width="68.28515625" style="99" customWidth="1"/>
    <col min="1791" max="1794" width="9.140625" style="99" customWidth="1"/>
    <col min="1795" max="1795" width="1" style="99" customWidth="1"/>
    <col min="1796" max="2044" width="10" style="99"/>
    <col min="2045" max="2045" width="1" style="99" customWidth="1"/>
    <col min="2046" max="2046" width="68.28515625" style="99" customWidth="1"/>
    <col min="2047" max="2050" width="9.140625" style="99" customWidth="1"/>
    <col min="2051" max="2051" width="1" style="99" customWidth="1"/>
    <col min="2052" max="2300" width="10" style="99"/>
    <col min="2301" max="2301" width="1" style="99" customWidth="1"/>
    <col min="2302" max="2302" width="68.28515625" style="99" customWidth="1"/>
    <col min="2303" max="2306" width="9.140625" style="99" customWidth="1"/>
    <col min="2307" max="2307" width="1" style="99" customWidth="1"/>
    <col min="2308" max="2556" width="10" style="99"/>
    <col min="2557" max="2557" width="1" style="99" customWidth="1"/>
    <col min="2558" max="2558" width="68.28515625" style="99" customWidth="1"/>
    <col min="2559" max="2562" width="9.140625" style="99" customWidth="1"/>
    <col min="2563" max="2563" width="1" style="99" customWidth="1"/>
    <col min="2564" max="2812" width="10" style="99"/>
    <col min="2813" max="2813" width="1" style="99" customWidth="1"/>
    <col min="2814" max="2814" width="68.28515625" style="99" customWidth="1"/>
    <col min="2815" max="2818" width="9.140625" style="99" customWidth="1"/>
    <col min="2819" max="2819" width="1" style="99" customWidth="1"/>
    <col min="2820" max="3068" width="10" style="99"/>
    <col min="3069" max="3069" width="1" style="99" customWidth="1"/>
    <col min="3070" max="3070" width="68.28515625" style="99" customWidth="1"/>
    <col min="3071" max="3074" width="9.140625" style="99" customWidth="1"/>
    <col min="3075" max="3075" width="1" style="99" customWidth="1"/>
    <col min="3076" max="3324" width="10" style="99"/>
    <col min="3325" max="3325" width="1" style="99" customWidth="1"/>
    <col min="3326" max="3326" width="68.28515625" style="99" customWidth="1"/>
    <col min="3327" max="3330" width="9.140625" style="99" customWidth="1"/>
    <col min="3331" max="3331" width="1" style="99" customWidth="1"/>
    <col min="3332" max="3580" width="10" style="99"/>
    <col min="3581" max="3581" width="1" style="99" customWidth="1"/>
    <col min="3582" max="3582" width="68.28515625" style="99" customWidth="1"/>
    <col min="3583" max="3586" width="9.140625" style="99" customWidth="1"/>
    <col min="3587" max="3587" width="1" style="99" customWidth="1"/>
    <col min="3588" max="3836" width="10" style="99"/>
    <col min="3837" max="3837" width="1" style="99" customWidth="1"/>
    <col min="3838" max="3838" width="68.28515625" style="99" customWidth="1"/>
    <col min="3839" max="3842" width="9.140625" style="99" customWidth="1"/>
    <col min="3843" max="3843" width="1" style="99" customWidth="1"/>
    <col min="3844" max="4092" width="10" style="99"/>
    <col min="4093" max="4093" width="1" style="99" customWidth="1"/>
    <col min="4094" max="4094" width="68.28515625" style="99" customWidth="1"/>
    <col min="4095" max="4098" width="9.140625" style="99" customWidth="1"/>
    <col min="4099" max="4099" width="1" style="99" customWidth="1"/>
    <col min="4100" max="4348" width="10" style="99"/>
    <col min="4349" max="4349" width="1" style="99" customWidth="1"/>
    <col min="4350" max="4350" width="68.28515625" style="99" customWidth="1"/>
    <col min="4351" max="4354" width="9.140625" style="99" customWidth="1"/>
    <col min="4355" max="4355" width="1" style="99" customWidth="1"/>
    <col min="4356" max="4604" width="10" style="99"/>
    <col min="4605" max="4605" width="1" style="99" customWidth="1"/>
    <col min="4606" max="4606" width="68.28515625" style="99" customWidth="1"/>
    <col min="4607" max="4610" width="9.140625" style="99" customWidth="1"/>
    <col min="4611" max="4611" width="1" style="99" customWidth="1"/>
    <col min="4612" max="4860" width="10" style="99"/>
    <col min="4861" max="4861" width="1" style="99" customWidth="1"/>
    <col min="4862" max="4862" width="68.28515625" style="99" customWidth="1"/>
    <col min="4863" max="4866" width="9.140625" style="99" customWidth="1"/>
    <col min="4867" max="4867" width="1" style="99" customWidth="1"/>
    <col min="4868" max="5116" width="10" style="99"/>
    <col min="5117" max="5117" width="1" style="99" customWidth="1"/>
    <col min="5118" max="5118" width="68.28515625" style="99" customWidth="1"/>
    <col min="5119" max="5122" width="9.140625" style="99" customWidth="1"/>
    <col min="5123" max="5123" width="1" style="99" customWidth="1"/>
    <col min="5124" max="5372" width="10" style="99"/>
    <col min="5373" max="5373" width="1" style="99" customWidth="1"/>
    <col min="5374" max="5374" width="68.28515625" style="99" customWidth="1"/>
    <col min="5375" max="5378" width="9.140625" style="99" customWidth="1"/>
    <col min="5379" max="5379" width="1" style="99" customWidth="1"/>
    <col min="5380" max="5628" width="10" style="99"/>
    <col min="5629" max="5629" width="1" style="99" customWidth="1"/>
    <col min="5630" max="5630" width="68.28515625" style="99" customWidth="1"/>
    <col min="5631" max="5634" width="9.140625" style="99" customWidth="1"/>
    <col min="5635" max="5635" width="1" style="99" customWidth="1"/>
    <col min="5636" max="5884" width="10" style="99"/>
    <col min="5885" max="5885" width="1" style="99" customWidth="1"/>
    <col min="5886" max="5886" width="68.28515625" style="99" customWidth="1"/>
    <col min="5887" max="5890" width="9.140625" style="99" customWidth="1"/>
    <col min="5891" max="5891" width="1" style="99" customWidth="1"/>
    <col min="5892" max="6140" width="10" style="99"/>
    <col min="6141" max="6141" width="1" style="99" customWidth="1"/>
    <col min="6142" max="6142" width="68.28515625" style="99" customWidth="1"/>
    <col min="6143" max="6146" width="9.140625" style="99" customWidth="1"/>
    <col min="6147" max="6147" width="1" style="99" customWidth="1"/>
    <col min="6148" max="6396" width="10" style="99"/>
    <col min="6397" max="6397" width="1" style="99" customWidth="1"/>
    <col min="6398" max="6398" width="68.28515625" style="99" customWidth="1"/>
    <col min="6399" max="6402" width="9.140625" style="99" customWidth="1"/>
    <col min="6403" max="6403" width="1" style="99" customWidth="1"/>
    <col min="6404" max="6652" width="10" style="99"/>
    <col min="6653" max="6653" width="1" style="99" customWidth="1"/>
    <col min="6654" max="6654" width="68.28515625" style="99" customWidth="1"/>
    <col min="6655" max="6658" width="9.140625" style="99" customWidth="1"/>
    <col min="6659" max="6659" width="1" style="99" customWidth="1"/>
    <col min="6660" max="6908" width="10" style="99"/>
    <col min="6909" max="6909" width="1" style="99" customWidth="1"/>
    <col min="6910" max="6910" width="68.28515625" style="99" customWidth="1"/>
    <col min="6911" max="6914" width="9.140625" style="99" customWidth="1"/>
    <col min="6915" max="6915" width="1" style="99" customWidth="1"/>
    <col min="6916" max="7164" width="10" style="99"/>
    <col min="7165" max="7165" width="1" style="99" customWidth="1"/>
    <col min="7166" max="7166" width="68.28515625" style="99" customWidth="1"/>
    <col min="7167" max="7170" width="9.140625" style="99" customWidth="1"/>
    <col min="7171" max="7171" width="1" style="99" customWidth="1"/>
    <col min="7172" max="7420" width="10" style="99"/>
    <col min="7421" max="7421" width="1" style="99" customWidth="1"/>
    <col min="7422" max="7422" width="68.28515625" style="99" customWidth="1"/>
    <col min="7423" max="7426" width="9.140625" style="99" customWidth="1"/>
    <col min="7427" max="7427" width="1" style="99" customWidth="1"/>
    <col min="7428" max="7676" width="10" style="99"/>
    <col min="7677" max="7677" width="1" style="99" customWidth="1"/>
    <col min="7678" max="7678" width="68.28515625" style="99" customWidth="1"/>
    <col min="7679" max="7682" width="9.140625" style="99" customWidth="1"/>
    <col min="7683" max="7683" width="1" style="99" customWidth="1"/>
    <col min="7684" max="7932" width="10" style="99"/>
    <col min="7933" max="7933" width="1" style="99" customWidth="1"/>
    <col min="7934" max="7934" width="68.28515625" style="99" customWidth="1"/>
    <col min="7935" max="7938" width="9.140625" style="99" customWidth="1"/>
    <col min="7939" max="7939" width="1" style="99" customWidth="1"/>
    <col min="7940" max="8188" width="10" style="99"/>
    <col min="8189" max="8189" width="1" style="99" customWidth="1"/>
    <col min="8190" max="8190" width="68.28515625" style="99" customWidth="1"/>
    <col min="8191" max="8194" width="9.140625" style="99" customWidth="1"/>
    <col min="8195" max="8195" width="1" style="99" customWidth="1"/>
    <col min="8196" max="8444" width="10" style="99"/>
    <col min="8445" max="8445" width="1" style="99" customWidth="1"/>
    <col min="8446" max="8446" width="68.28515625" style="99" customWidth="1"/>
    <col min="8447" max="8450" width="9.140625" style="99" customWidth="1"/>
    <col min="8451" max="8451" width="1" style="99" customWidth="1"/>
    <col min="8452" max="8700" width="10" style="99"/>
    <col min="8701" max="8701" width="1" style="99" customWidth="1"/>
    <col min="8702" max="8702" width="68.28515625" style="99" customWidth="1"/>
    <col min="8703" max="8706" width="9.140625" style="99" customWidth="1"/>
    <col min="8707" max="8707" width="1" style="99" customWidth="1"/>
    <col min="8708" max="8956" width="10" style="99"/>
    <col min="8957" max="8957" width="1" style="99" customWidth="1"/>
    <col min="8958" max="8958" width="68.28515625" style="99" customWidth="1"/>
    <col min="8959" max="8962" width="9.140625" style="99" customWidth="1"/>
    <col min="8963" max="8963" width="1" style="99" customWidth="1"/>
    <col min="8964" max="9212" width="10" style="99"/>
    <col min="9213" max="9213" width="1" style="99" customWidth="1"/>
    <col min="9214" max="9214" width="68.28515625" style="99" customWidth="1"/>
    <col min="9215" max="9218" width="9.140625" style="99" customWidth="1"/>
    <col min="9219" max="9219" width="1" style="99" customWidth="1"/>
    <col min="9220" max="9468" width="10" style="99"/>
    <col min="9469" max="9469" width="1" style="99" customWidth="1"/>
    <col min="9470" max="9470" width="68.28515625" style="99" customWidth="1"/>
    <col min="9471" max="9474" width="9.140625" style="99" customWidth="1"/>
    <col min="9475" max="9475" width="1" style="99" customWidth="1"/>
    <col min="9476" max="9724" width="10" style="99"/>
    <col min="9725" max="9725" width="1" style="99" customWidth="1"/>
    <col min="9726" max="9726" width="68.28515625" style="99" customWidth="1"/>
    <col min="9727" max="9730" width="9.140625" style="99" customWidth="1"/>
    <col min="9731" max="9731" width="1" style="99" customWidth="1"/>
    <col min="9732" max="9980" width="10" style="99"/>
    <col min="9981" max="9981" width="1" style="99" customWidth="1"/>
    <col min="9982" max="9982" width="68.28515625" style="99" customWidth="1"/>
    <col min="9983" max="9986" width="9.140625" style="99" customWidth="1"/>
    <col min="9987" max="9987" width="1" style="99" customWidth="1"/>
    <col min="9988" max="10236" width="10" style="99"/>
    <col min="10237" max="10237" width="1" style="99" customWidth="1"/>
    <col min="10238" max="10238" width="68.28515625" style="99" customWidth="1"/>
    <col min="10239" max="10242" width="9.140625" style="99" customWidth="1"/>
    <col min="10243" max="10243" width="1" style="99" customWidth="1"/>
    <col min="10244" max="10492" width="10" style="99"/>
    <col min="10493" max="10493" width="1" style="99" customWidth="1"/>
    <col min="10494" max="10494" width="68.28515625" style="99" customWidth="1"/>
    <col min="10495" max="10498" width="9.140625" style="99" customWidth="1"/>
    <col min="10499" max="10499" width="1" style="99" customWidth="1"/>
    <col min="10500" max="10748" width="10" style="99"/>
    <col min="10749" max="10749" width="1" style="99" customWidth="1"/>
    <col min="10750" max="10750" width="68.28515625" style="99" customWidth="1"/>
    <col min="10751" max="10754" width="9.140625" style="99" customWidth="1"/>
    <col min="10755" max="10755" width="1" style="99" customWidth="1"/>
    <col min="10756" max="11004" width="10" style="99"/>
    <col min="11005" max="11005" width="1" style="99" customWidth="1"/>
    <col min="11006" max="11006" width="68.28515625" style="99" customWidth="1"/>
    <col min="11007" max="11010" width="9.140625" style="99" customWidth="1"/>
    <col min="11011" max="11011" width="1" style="99" customWidth="1"/>
    <col min="11012" max="11260" width="10" style="99"/>
    <col min="11261" max="11261" width="1" style="99" customWidth="1"/>
    <col min="11262" max="11262" width="68.28515625" style="99" customWidth="1"/>
    <col min="11263" max="11266" width="9.140625" style="99" customWidth="1"/>
    <col min="11267" max="11267" width="1" style="99" customWidth="1"/>
    <col min="11268" max="11516" width="10" style="99"/>
    <col min="11517" max="11517" width="1" style="99" customWidth="1"/>
    <col min="11518" max="11518" width="68.28515625" style="99" customWidth="1"/>
    <col min="11519" max="11522" width="9.140625" style="99" customWidth="1"/>
    <col min="11523" max="11523" width="1" style="99" customWidth="1"/>
    <col min="11524" max="11772" width="10" style="99"/>
    <col min="11773" max="11773" width="1" style="99" customWidth="1"/>
    <col min="11774" max="11774" width="68.28515625" style="99" customWidth="1"/>
    <col min="11775" max="11778" width="9.140625" style="99" customWidth="1"/>
    <col min="11779" max="11779" width="1" style="99" customWidth="1"/>
    <col min="11780" max="12028" width="10" style="99"/>
    <col min="12029" max="12029" width="1" style="99" customWidth="1"/>
    <col min="12030" max="12030" width="68.28515625" style="99" customWidth="1"/>
    <col min="12031" max="12034" width="9.140625" style="99" customWidth="1"/>
    <col min="12035" max="12035" width="1" style="99" customWidth="1"/>
    <col min="12036" max="12284" width="10" style="99"/>
    <col min="12285" max="12285" width="1" style="99" customWidth="1"/>
    <col min="12286" max="12286" width="68.28515625" style="99" customWidth="1"/>
    <col min="12287" max="12290" width="9.140625" style="99" customWidth="1"/>
    <col min="12291" max="12291" width="1" style="99" customWidth="1"/>
    <col min="12292" max="12540" width="10" style="99"/>
    <col min="12541" max="12541" width="1" style="99" customWidth="1"/>
    <col min="12542" max="12542" width="68.28515625" style="99" customWidth="1"/>
    <col min="12543" max="12546" width="9.140625" style="99" customWidth="1"/>
    <col min="12547" max="12547" width="1" style="99" customWidth="1"/>
    <col min="12548" max="12796" width="10" style="99"/>
    <col min="12797" max="12797" width="1" style="99" customWidth="1"/>
    <col min="12798" max="12798" width="68.28515625" style="99" customWidth="1"/>
    <col min="12799" max="12802" width="9.140625" style="99" customWidth="1"/>
    <col min="12803" max="12803" width="1" style="99" customWidth="1"/>
    <col min="12804" max="13052" width="10" style="99"/>
    <col min="13053" max="13053" width="1" style="99" customWidth="1"/>
    <col min="13054" max="13054" width="68.28515625" style="99" customWidth="1"/>
    <col min="13055" max="13058" width="9.140625" style="99" customWidth="1"/>
    <col min="13059" max="13059" width="1" style="99" customWidth="1"/>
    <col min="13060" max="13308" width="10" style="99"/>
    <col min="13309" max="13309" width="1" style="99" customWidth="1"/>
    <col min="13310" max="13310" width="68.28515625" style="99" customWidth="1"/>
    <col min="13311" max="13314" width="9.140625" style="99" customWidth="1"/>
    <col min="13315" max="13315" width="1" style="99" customWidth="1"/>
    <col min="13316" max="13564" width="10" style="99"/>
    <col min="13565" max="13565" width="1" style="99" customWidth="1"/>
    <col min="13566" max="13566" width="68.28515625" style="99" customWidth="1"/>
    <col min="13567" max="13570" width="9.140625" style="99" customWidth="1"/>
    <col min="13571" max="13571" width="1" style="99" customWidth="1"/>
    <col min="13572" max="13820" width="10" style="99"/>
    <col min="13821" max="13821" width="1" style="99" customWidth="1"/>
    <col min="13822" max="13822" width="68.28515625" style="99" customWidth="1"/>
    <col min="13823" max="13826" width="9.140625" style="99" customWidth="1"/>
    <col min="13827" max="13827" width="1" style="99" customWidth="1"/>
    <col min="13828" max="14076" width="10" style="99"/>
    <col min="14077" max="14077" width="1" style="99" customWidth="1"/>
    <col min="14078" max="14078" width="68.28515625" style="99" customWidth="1"/>
    <col min="14079" max="14082" width="9.140625" style="99" customWidth="1"/>
    <col min="14083" max="14083" width="1" style="99" customWidth="1"/>
    <col min="14084" max="14332" width="10" style="99"/>
    <col min="14333" max="14333" width="1" style="99" customWidth="1"/>
    <col min="14334" max="14334" width="68.28515625" style="99" customWidth="1"/>
    <col min="14335" max="14338" width="9.140625" style="99" customWidth="1"/>
    <col min="14339" max="14339" width="1" style="99" customWidth="1"/>
    <col min="14340" max="14588" width="10" style="99"/>
    <col min="14589" max="14589" width="1" style="99" customWidth="1"/>
    <col min="14590" max="14590" width="68.28515625" style="99" customWidth="1"/>
    <col min="14591" max="14594" width="9.140625" style="99" customWidth="1"/>
    <col min="14595" max="14595" width="1" style="99" customWidth="1"/>
    <col min="14596" max="14844" width="10" style="99"/>
    <col min="14845" max="14845" width="1" style="99" customWidth="1"/>
    <col min="14846" max="14846" width="68.28515625" style="99" customWidth="1"/>
    <col min="14847" max="14850" width="9.140625" style="99" customWidth="1"/>
    <col min="14851" max="14851" width="1" style="99" customWidth="1"/>
    <col min="14852" max="15100" width="10" style="99"/>
    <col min="15101" max="15101" width="1" style="99" customWidth="1"/>
    <col min="15102" max="15102" width="68.28515625" style="99" customWidth="1"/>
    <col min="15103" max="15106" width="9.140625" style="99" customWidth="1"/>
    <col min="15107" max="15107" width="1" style="99" customWidth="1"/>
    <col min="15108" max="15356" width="10" style="99"/>
    <col min="15357" max="15357" width="1" style="99" customWidth="1"/>
    <col min="15358" max="15358" width="68.28515625" style="99" customWidth="1"/>
    <col min="15359" max="15362" width="9.140625" style="99" customWidth="1"/>
    <col min="15363" max="15363" width="1" style="99" customWidth="1"/>
    <col min="15364" max="15612" width="10" style="99"/>
    <col min="15613" max="15613" width="1" style="99" customWidth="1"/>
    <col min="15614" max="15614" width="68.28515625" style="99" customWidth="1"/>
    <col min="15615" max="15618" width="9.140625" style="99" customWidth="1"/>
    <col min="15619" max="15619" width="1" style="99" customWidth="1"/>
    <col min="15620" max="15868" width="10" style="99"/>
    <col min="15869" max="15869" width="1" style="99" customWidth="1"/>
    <col min="15870" max="15870" width="68.28515625" style="99" customWidth="1"/>
    <col min="15871" max="15874" width="9.140625" style="99" customWidth="1"/>
    <col min="15875" max="15875" width="1" style="99" customWidth="1"/>
    <col min="15876" max="16124" width="10" style="99"/>
    <col min="16125" max="16125" width="1" style="99" customWidth="1"/>
    <col min="16126" max="16126" width="68.28515625" style="99" customWidth="1"/>
    <col min="16127" max="16130" width="9.140625" style="99" customWidth="1"/>
    <col min="16131" max="16131" width="1" style="99" customWidth="1"/>
    <col min="16132" max="16384" width="10" style="99"/>
  </cols>
  <sheetData>
    <row r="2" spans="1:8" ht="49.5" customHeight="1" x14ac:dyDescent="0.25">
      <c r="A2" s="19"/>
      <c r="B2" s="376" t="s">
        <v>259</v>
      </c>
      <c r="C2" s="377"/>
      <c r="D2" s="377"/>
      <c r="E2" s="377"/>
      <c r="F2" s="377"/>
      <c r="G2" s="377"/>
      <c r="H2" s="21"/>
    </row>
    <row r="3" spans="1:8" ht="15.75" x14ac:dyDescent="0.25">
      <c r="A3" s="19"/>
      <c r="B3" s="378"/>
      <c r="C3" s="378"/>
      <c r="D3" s="378"/>
      <c r="E3" s="378"/>
      <c r="F3" s="378"/>
      <c r="G3" s="378"/>
      <c r="H3" s="21"/>
    </row>
    <row r="4" spans="1:8" x14ac:dyDescent="0.25">
      <c r="A4" s="19"/>
      <c r="B4" s="374" t="str">
        <f>[36]Содержание!D6</f>
        <v>ООО "Энергонефть Томск"</v>
      </c>
      <c r="C4" s="374"/>
      <c r="D4" s="374"/>
      <c r="E4" s="374"/>
      <c r="F4" s="374"/>
      <c r="G4" s="374"/>
      <c r="H4" s="21"/>
    </row>
    <row r="5" spans="1:8" x14ac:dyDescent="0.25">
      <c r="A5" s="19"/>
      <c r="B5" s="300" t="s">
        <v>258</v>
      </c>
      <c r="C5" s="300"/>
      <c r="D5" s="300"/>
      <c r="E5" s="300"/>
      <c r="F5" s="300"/>
      <c r="G5" s="300"/>
      <c r="H5" s="21"/>
    </row>
    <row r="6" spans="1:8" ht="15.75" x14ac:dyDescent="0.25">
      <c r="A6" s="19"/>
      <c r="B6" s="375"/>
      <c r="C6" s="375"/>
      <c r="D6" s="375"/>
      <c r="E6" s="375"/>
      <c r="F6" s="375"/>
      <c r="G6" s="375"/>
      <c r="H6" s="21"/>
    </row>
    <row r="7" spans="1:8" x14ac:dyDescent="0.25">
      <c r="A7" s="19"/>
      <c r="B7" s="299" t="s">
        <v>103</v>
      </c>
      <c r="C7" s="379" t="s">
        <v>104</v>
      </c>
      <c r="D7" s="380"/>
      <c r="E7" s="380"/>
      <c r="F7" s="380"/>
      <c r="G7" s="380"/>
      <c r="H7" s="21"/>
    </row>
    <row r="8" spans="1:8" ht="39" customHeight="1" x14ac:dyDescent="0.25">
      <c r="A8" s="19"/>
      <c r="B8" s="381" t="s">
        <v>114</v>
      </c>
      <c r="C8" s="299" t="s">
        <v>260</v>
      </c>
      <c r="D8" s="299">
        <v>2016</v>
      </c>
      <c r="E8" s="299">
        <v>2017</v>
      </c>
      <c r="F8" s="299">
        <v>2018</v>
      </c>
      <c r="G8" s="299">
        <v>2019</v>
      </c>
      <c r="H8" s="21"/>
    </row>
    <row r="9" spans="1:8" ht="21" customHeight="1" x14ac:dyDescent="0.25">
      <c r="A9" s="19"/>
      <c r="B9" s="382"/>
      <c r="C9" s="299" t="s">
        <v>92</v>
      </c>
      <c r="D9" s="299" t="s">
        <v>92</v>
      </c>
      <c r="E9" s="299" t="s">
        <v>92</v>
      </c>
      <c r="F9" s="299" t="s">
        <v>92</v>
      </c>
      <c r="G9" s="299" t="s">
        <v>92</v>
      </c>
      <c r="H9" s="21"/>
    </row>
    <row r="10" spans="1:8" ht="16.5" x14ac:dyDescent="0.25">
      <c r="A10" s="19"/>
      <c r="B10" s="296" t="s">
        <v>257</v>
      </c>
      <c r="C10" s="297">
        <f>'[35]Ф. 2.1_2015'!F32</f>
        <v>2</v>
      </c>
      <c r="D10" s="297">
        <f t="shared" ref="D10:D47" si="0">C10</f>
        <v>2</v>
      </c>
      <c r="E10" s="297">
        <f t="shared" ref="E10:E47" si="1">C10</f>
        <v>2</v>
      </c>
      <c r="F10" s="297">
        <f t="shared" ref="F10:F47" si="2">C10</f>
        <v>2</v>
      </c>
      <c r="G10" s="297">
        <f t="shared" ref="G10:G47" si="3">C10</f>
        <v>2</v>
      </c>
      <c r="H10" s="21"/>
    </row>
    <row r="11" spans="1:8" x14ac:dyDescent="0.25">
      <c r="A11" s="19"/>
      <c r="B11" s="296" t="s">
        <v>61</v>
      </c>
      <c r="C11" s="297">
        <f>'[35]Ф. 2.1_2015'!C12</f>
        <v>1</v>
      </c>
      <c r="D11" s="297">
        <f t="shared" si="0"/>
        <v>1</v>
      </c>
      <c r="E11" s="297">
        <f t="shared" si="1"/>
        <v>1</v>
      </c>
      <c r="F11" s="297">
        <f t="shared" si="2"/>
        <v>1</v>
      </c>
      <c r="G11" s="297">
        <f t="shared" si="3"/>
        <v>1</v>
      </c>
      <c r="H11" s="21"/>
    </row>
    <row r="12" spans="1:8" x14ac:dyDescent="0.25">
      <c r="A12" s="19"/>
      <c r="B12" s="296" t="s">
        <v>62</v>
      </c>
      <c r="C12" s="297">
        <f>'[35]Ф. 2.1_2015'!C15</f>
        <v>0</v>
      </c>
      <c r="D12" s="297">
        <f t="shared" si="0"/>
        <v>0</v>
      </c>
      <c r="E12" s="297">
        <f t="shared" si="1"/>
        <v>0</v>
      </c>
      <c r="F12" s="297">
        <f t="shared" si="2"/>
        <v>0</v>
      </c>
      <c r="G12" s="297">
        <f t="shared" si="3"/>
        <v>0</v>
      </c>
      <c r="H12" s="21"/>
    </row>
    <row r="13" spans="1:8" x14ac:dyDescent="0.25">
      <c r="A13" s="19"/>
      <c r="B13" s="296" t="s">
        <v>63</v>
      </c>
      <c r="C13" s="297">
        <f>'[35]Ф. 2.1_2015'!C16</f>
        <v>1</v>
      </c>
      <c r="D13" s="297">
        <f t="shared" si="0"/>
        <v>1</v>
      </c>
      <c r="E13" s="297">
        <f t="shared" si="1"/>
        <v>1</v>
      </c>
      <c r="F13" s="297">
        <f t="shared" si="2"/>
        <v>1</v>
      </c>
      <c r="G13" s="297">
        <f t="shared" si="3"/>
        <v>1</v>
      </c>
      <c r="H13" s="21"/>
    </row>
    <row r="14" spans="1:8" x14ac:dyDescent="0.25">
      <c r="A14" s="19"/>
      <c r="B14" s="296" t="s">
        <v>64</v>
      </c>
      <c r="C14" s="297">
        <f>'[35]Ф. 2.1_2015'!C17</f>
        <v>11</v>
      </c>
      <c r="D14" s="297">
        <f t="shared" si="0"/>
        <v>11</v>
      </c>
      <c r="E14" s="297">
        <f t="shared" si="1"/>
        <v>11</v>
      </c>
      <c r="F14" s="297">
        <f t="shared" si="2"/>
        <v>11</v>
      </c>
      <c r="G14" s="297">
        <f t="shared" si="3"/>
        <v>11</v>
      </c>
      <c r="H14" s="21"/>
    </row>
    <row r="15" spans="1:8" x14ac:dyDescent="0.25">
      <c r="A15" s="19"/>
      <c r="B15" s="296" t="s">
        <v>65</v>
      </c>
      <c r="C15" s="297">
        <f>'[35]Ф. 2.1_2015'!C18</f>
        <v>0</v>
      </c>
      <c r="D15" s="297">
        <f t="shared" si="0"/>
        <v>0</v>
      </c>
      <c r="E15" s="297">
        <f t="shared" si="1"/>
        <v>0</v>
      </c>
      <c r="F15" s="297">
        <f t="shared" si="2"/>
        <v>0</v>
      </c>
      <c r="G15" s="297">
        <f t="shared" si="3"/>
        <v>0</v>
      </c>
      <c r="H15" s="21"/>
    </row>
    <row r="16" spans="1:8" x14ac:dyDescent="0.25">
      <c r="A16" s="19"/>
      <c r="B16" s="296" t="s">
        <v>66</v>
      </c>
      <c r="C16" s="297">
        <f>'[35]Ф. 2.1_2015'!C21</f>
        <v>0</v>
      </c>
      <c r="D16" s="297">
        <f t="shared" si="0"/>
        <v>0</v>
      </c>
      <c r="E16" s="297">
        <f t="shared" si="1"/>
        <v>0</v>
      </c>
      <c r="F16" s="297">
        <f t="shared" si="2"/>
        <v>0</v>
      </c>
      <c r="G16" s="297">
        <f t="shared" si="3"/>
        <v>0</v>
      </c>
      <c r="H16" s="21"/>
    </row>
    <row r="17" spans="1:8" x14ac:dyDescent="0.25">
      <c r="A17" s="19"/>
      <c r="B17" s="296" t="s">
        <v>67</v>
      </c>
      <c r="C17" s="297">
        <f>'[35]Ф. 2.1_2015'!C22</f>
        <v>0</v>
      </c>
      <c r="D17" s="297">
        <f t="shared" si="0"/>
        <v>0</v>
      </c>
      <c r="E17" s="297">
        <f t="shared" si="1"/>
        <v>0</v>
      </c>
      <c r="F17" s="297">
        <f t="shared" si="2"/>
        <v>0</v>
      </c>
      <c r="G17" s="297">
        <f t="shared" si="3"/>
        <v>0</v>
      </c>
      <c r="H17" s="21"/>
    </row>
    <row r="18" spans="1:8" x14ac:dyDescent="0.25">
      <c r="A18" s="19"/>
      <c r="B18" s="296" t="s">
        <v>68</v>
      </c>
      <c r="C18" s="297">
        <f>'[35]Ф. 2.1_2015'!C23</f>
        <v>0</v>
      </c>
      <c r="D18" s="297">
        <f t="shared" si="0"/>
        <v>0</v>
      </c>
      <c r="E18" s="297">
        <f t="shared" si="1"/>
        <v>0</v>
      </c>
      <c r="F18" s="297">
        <f t="shared" si="2"/>
        <v>0</v>
      </c>
      <c r="G18" s="297">
        <f t="shared" si="3"/>
        <v>0</v>
      </c>
      <c r="H18" s="21"/>
    </row>
    <row r="19" spans="1:8" x14ac:dyDescent="0.25">
      <c r="A19" s="19"/>
      <c r="B19" s="296" t="s">
        <v>69</v>
      </c>
      <c r="C19" s="297">
        <f>'[35]Ф. 2.1_2015'!C24</f>
        <v>1</v>
      </c>
      <c r="D19" s="297">
        <f t="shared" si="0"/>
        <v>1</v>
      </c>
      <c r="E19" s="297">
        <f t="shared" si="1"/>
        <v>1</v>
      </c>
      <c r="F19" s="297">
        <f t="shared" si="2"/>
        <v>1</v>
      </c>
      <c r="G19" s="297">
        <f t="shared" si="3"/>
        <v>1</v>
      </c>
      <c r="H19" s="21"/>
    </row>
    <row r="20" spans="1:8" x14ac:dyDescent="0.25">
      <c r="A20" s="19"/>
      <c r="B20" s="296" t="s">
        <v>70</v>
      </c>
      <c r="C20" s="297">
        <f>'[35]Ф. 2.1_2015'!C25</f>
        <v>1</v>
      </c>
      <c r="D20" s="297">
        <f t="shared" si="0"/>
        <v>1</v>
      </c>
      <c r="E20" s="297">
        <f t="shared" si="1"/>
        <v>1</v>
      </c>
      <c r="F20" s="297">
        <f t="shared" si="2"/>
        <v>1</v>
      </c>
      <c r="G20" s="297">
        <f t="shared" si="3"/>
        <v>1</v>
      </c>
      <c r="H20" s="21"/>
    </row>
    <row r="21" spans="1:8" x14ac:dyDescent="0.25">
      <c r="A21" s="19"/>
      <c r="B21" s="296" t="s">
        <v>71</v>
      </c>
      <c r="C21" s="298">
        <v>2.2813688212927757E-2</v>
      </c>
      <c r="D21" s="298">
        <f t="shared" si="0"/>
        <v>2.2813688212927757E-2</v>
      </c>
      <c r="E21" s="298">
        <f t="shared" si="1"/>
        <v>2.2813688212927757E-2</v>
      </c>
      <c r="F21" s="298">
        <f t="shared" si="2"/>
        <v>2.2813688212927757E-2</v>
      </c>
      <c r="G21" s="298">
        <f t="shared" si="3"/>
        <v>2.2813688212927757E-2</v>
      </c>
      <c r="H21" s="21"/>
    </row>
    <row r="22" spans="1:8" x14ac:dyDescent="0.25">
      <c r="A22" s="19"/>
      <c r="B22" s="296" t="s">
        <v>72</v>
      </c>
      <c r="C22" s="298">
        <v>7.6045627376425853E-2</v>
      </c>
      <c r="D22" s="298">
        <f t="shared" si="0"/>
        <v>7.6045627376425853E-2</v>
      </c>
      <c r="E22" s="298">
        <f t="shared" si="1"/>
        <v>7.6045627376425853E-2</v>
      </c>
      <c r="F22" s="298">
        <f t="shared" si="2"/>
        <v>7.6045627376425853E-2</v>
      </c>
      <c r="G22" s="298">
        <f t="shared" si="3"/>
        <v>7.6045627376425853E-2</v>
      </c>
      <c r="H22" s="21"/>
    </row>
    <row r="23" spans="1:8" x14ac:dyDescent="0.25">
      <c r="A23" s="19"/>
      <c r="B23" s="296" t="s">
        <v>73</v>
      </c>
      <c r="C23" s="297">
        <f>'[35]Ф. 2.1_2015'!C31</f>
        <v>0</v>
      </c>
      <c r="D23" s="297">
        <f t="shared" si="0"/>
        <v>0</v>
      </c>
      <c r="E23" s="298">
        <f t="shared" si="1"/>
        <v>0</v>
      </c>
      <c r="F23" s="298">
        <f t="shared" si="2"/>
        <v>0</v>
      </c>
      <c r="G23" s="298">
        <f t="shared" si="3"/>
        <v>0</v>
      </c>
      <c r="H23" s="21"/>
    </row>
    <row r="24" spans="1:8" ht="16.5" x14ac:dyDescent="0.25">
      <c r="A24" s="19"/>
      <c r="B24" s="296" t="s">
        <v>256</v>
      </c>
      <c r="C24" s="298">
        <f>'[35]Ф. 2.2_2015'!F25</f>
        <v>0.42499999999999999</v>
      </c>
      <c r="D24" s="298">
        <f t="shared" si="0"/>
        <v>0.42499999999999999</v>
      </c>
      <c r="E24" s="298">
        <f t="shared" si="1"/>
        <v>0.42499999999999999</v>
      </c>
      <c r="F24" s="298">
        <f t="shared" si="2"/>
        <v>0.42499999999999999</v>
      </c>
      <c r="G24" s="298">
        <f t="shared" si="3"/>
        <v>0.42499999999999999</v>
      </c>
      <c r="H24" s="21"/>
    </row>
    <row r="25" spans="1:8" x14ac:dyDescent="0.25">
      <c r="A25" s="19"/>
      <c r="B25" s="296" t="s">
        <v>61</v>
      </c>
      <c r="C25" s="298">
        <f>'[35]Ф. 2.2_2015'!C12</f>
        <v>0</v>
      </c>
      <c r="D25" s="298">
        <f t="shared" si="0"/>
        <v>0</v>
      </c>
      <c r="E25" s="298">
        <f t="shared" si="1"/>
        <v>0</v>
      </c>
      <c r="F25" s="298">
        <f t="shared" si="2"/>
        <v>0</v>
      </c>
      <c r="G25" s="298">
        <f t="shared" si="3"/>
        <v>0</v>
      </c>
      <c r="H25" s="21"/>
    </row>
    <row r="26" spans="1:8" x14ac:dyDescent="0.25">
      <c r="A26" s="19"/>
      <c r="B26" s="296" t="s">
        <v>62</v>
      </c>
      <c r="C26" s="297">
        <f>'[35]Ф. 2.2_2015'!C14</f>
        <v>29.6</v>
      </c>
      <c r="D26" s="297">
        <f t="shared" si="0"/>
        <v>29.6</v>
      </c>
      <c r="E26" s="297">
        <f t="shared" si="1"/>
        <v>29.6</v>
      </c>
      <c r="F26" s="297">
        <f t="shared" si="2"/>
        <v>29.6</v>
      </c>
      <c r="G26" s="297">
        <f t="shared" si="3"/>
        <v>29.6</v>
      </c>
      <c r="H26" s="21"/>
    </row>
    <row r="27" spans="1:8" x14ac:dyDescent="0.25">
      <c r="A27" s="19"/>
      <c r="B27" s="296" t="s">
        <v>63</v>
      </c>
      <c r="C27" s="297">
        <f>'[35]Ф. 2.2_2015'!C15</f>
        <v>29.6</v>
      </c>
      <c r="D27" s="297">
        <f t="shared" si="0"/>
        <v>29.6</v>
      </c>
      <c r="E27" s="297">
        <f t="shared" si="1"/>
        <v>29.6</v>
      </c>
      <c r="F27" s="297">
        <f t="shared" si="2"/>
        <v>29.6</v>
      </c>
      <c r="G27" s="297">
        <f t="shared" si="3"/>
        <v>29.6</v>
      </c>
      <c r="H27" s="21"/>
    </row>
    <row r="28" spans="1:8" x14ac:dyDescent="0.25">
      <c r="A28" s="19"/>
      <c r="B28" s="296" t="s">
        <v>255</v>
      </c>
      <c r="C28" s="297">
        <f>'[35]Ф. 2.2_2015'!C16</f>
        <v>0</v>
      </c>
      <c r="D28" s="297">
        <f t="shared" si="0"/>
        <v>0</v>
      </c>
      <c r="E28" s="297">
        <f t="shared" si="1"/>
        <v>0</v>
      </c>
      <c r="F28" s="297">
        <f t="shared" si="2"/>
        <v>0</v>
      </c>
      <c r="G28" s="297">
        <f t="shared" si="3"/>
        <v>0</v>
      </c>
      <c r="H28" s="21"/>
    </row>
    <row r="29" spans="1:8" x14ac:dyDescent="0.25">
      <c r="A29" s="19"/>
      <c r="B29" s="296" t="s">
        <v>66</v>
      </c>
      <c r="C29" s="298">
        <f>'[35]Ф. 2.2_2015'!C18</f>
        <v>8.3650190114068435E-2</v>
      </c>
      <c r="D29" s="298">
        <f t="shared" si="0"/>
        <v>8.3650190114068435E-2</v>
      </c>
      <c r="E29" s="298">
        <f t="shared" si="1"/>
        <v>8.3650190114068435E-2</v>
      </c>
      <c r="F29" s="298">
        <f t="shared" si="2"/>
        <v>8.3650190114068435E-2</v>
      </c>
      <c r="G29" s="298">
        <f t="shared" si="3"/>
        <v>8.3650190114068435E-2</v>
      </c>
      <c r="H29" s="21"/>
    </row>
    <row r="30" spans="1:8" x14ac:dyDescent="0.25">
      <c r="A30" s="19"/>
      <c r="B30" s="296" t="s">
        <v>74</v>
      </c>
      <c r="C30" s="297">
        <f>'[35]Ф. 2.2_2015'!C21</f>
        <v>1</v>
      </c>
      <c r="D30" s="297">
        <f t="shared" si="0"/>
        <v>1</v>
      </c>
      <c r="E30" s="297">
        <f t="shared" si="1"/>
        <v>1</v>
      </c>
      <c r="F30" s="297">
        <f t="shared" si="2"/>
        <v>1</v>
      </c>
      <c r="G30" s="297">
        <f t="shared" si="3"/>
        <v>1</v>
      </c>
      <c r="H30" s="21"/>
    </row>
    <row r="31" spans="1:8" x14ac:dyDescent="0.25">
      <c r="A31" s="19"/>
      <c r="B31" s="296" t="s">
        <v>191</v>
      </c>
      <c r="C31" s="298">
        <f>'[35]Ф. 2.2_2015'!C22</f>
        <v>0.40610450077599586</v>
      </c>
      <c r="D31" s="298">
        <f t="shared" si="0"/>
        <v>0.40610450077599586</v>
      </c>
      <c r="E31" s="298">
        <f t="shared" si="1"/>
        <v>0.40610450077599586</v>
      </c>
      <c r="F31" s="298">
        <f t="shared" si="2"/>
        <v>0.40610450077599586</v>
      </c>
      <c r="G31" s="298">
        <f t="shared" si="3"/>
        <v>0.40610450077599586</v>
      </c>
      <c r="H31" s="21"/>
    </row>
    <row r="32" spans="1:8" x14ac:dyDescent="0.25">
      <c r="A32" s="19"/>
      <c r="B32" s="296" t="s">
        <v>75</v>
      </c>
      <c r="C32" s="297">
        <f>'[35]Ф. 2.2_2015'!C24</f>
        <v>0</v>
      </c>
      <c r="D32" s="297">
        <f t="shared" si="0"/>
        <v>0</v>
      </c>
      <c r="E32" s="297">
        <f t="shared" si="1"/>
        <v>0</v>
      </c>
      <c r="F32" s="297">
        <f t="shared" si="2"/>
        <v>0</v>
      </c>
      <c r="G32" s="297">
        <f t="shared" si="3"/>
        <v>0</v>
      </c>
      <c r="H32" s="21"/>
    </row>
    <row r="33" spans="1:8" ht="16.5" x14ac:dyDescent="0.25">
      <c r="A33" s="19"/>
      <c r="B33" s="296" t="s">
        <v>254</v>
      </c>
      <c r="C33" s="297">
        <f>'[35]Ф. 2.3_2015'!F31</f>
        <v>2</v>
      </c>
      <c r="D33" s="297">
        <f t="shared" si="0"/>
        <v>2</v>
      </c>
      <c r="E33" s="297">
        <f t="shared" si="1"/>
        <v>2</v>
      </c>
      <c r="F33" s="297">
        <f t="shared" si="2"/>
        <v>2</v>
      </c>
      <c r="G33" s="297">
        <f t="shared" si="3"/>
        <v>2</v>
      </c>
      <c r="H33" s="21"/>
    </row>
    <row r="34" spans="1:8" x14ac:dyDescent="0.25">
      <c r="A34" s="19"/>
      <c r="B34" s="296" t="s">
        <v>76</v>
      </c>
      <c r="C34" s="297">
        <f>'[35]Ф. 2.3_2015'!C9</f>
        <v>1</v>
      </c>
      <c r="D34" s="297">
        <f t="shared" si="0"/>
        <v>1</v>
      </c>
      <c r="E34" s="298">
        <f t="shared" si="1"/>
        <v>1</v>
      </c>
      <c r="F34" s="298">
        <f t="shared" si="2"/>
        <v>1</v>
      </c>
      <c r="G34" s="298">
        <f t="shared" si="3"/>
        <v>1</v>
      </c>
      <c r="H34" s="21"/>
    </row>
    <row r="35" spans="1:8" x14ac:dyDescent="0.25">
      <c r="A35" s="19"/>
      <c r="B35" s="296" t="s">
        <v>66</v>
      </c>
      <c r="C35" s="298">
        <f>'[35]Ф. 2.3_2015'!C12</f>
        <v>6.4638783269961975E-2</v>
      </c>
      <c r="D35" s="298">
        <f t="shared" si="0"/>
        <v>6.4638783269961975E-2</v>
      </c>
      <c r="E35" s="298">
        <f t="shared" si="1"/>
        <v>6.4638783269961975E-2</v>
      </c>
      <c r="F35" s="298">
        <f t="shared" si="2"/>
        <v>6.4638783269961975E-2</v>
      </c>
      <c r="G35" s="298">
        <f t="shared" si="3"/>
        <v>6.4638783269961975E-2</v>
      </c>
      <c r="H35" s="21"/>
    </row>
    <row r="36" spans="1:8" x14ac:dyDescent="0.25">
      <c r="A36" s="19"/>
      <c r="B36" s="296" t="s">
        <v>67</v>
      </c>
      <c r="C36" s="298">
        <f>'[35]Ф. 2.3_2015'!C13</f>
        <v>4.5627376425855515E-2</v>
      </c>
      <c r="D36" s="298">
        <f t="shared" si="0"/>
        <v>4.5627376425855515E-2</v>
      </c>
      <c r="E36" s="298">
        <f t="shared" si="1"/>
        <v>4.5627376425855515E-2</v>
      </c>
      <c r="F36" s="298">
        <f t="shared" si="2"/>
        <v>4.5627376425855515E-2</v>
      </c>
      <c r="G36" s="298">
        <f t="shared" si="3"/>
        <v>4.5627376425855515E-2</v>
      </c>
      <c r="H36" s="21"/>
    </row>
    <row r="37" spans="1:8" x14ac:dyDescent="0.25">
      <c r="A37" s="19"/>
      <c r="B37" s="296" t="s">
        <v>68</v>
      </c>
      <c r="C37" s="298">
        <f>'[35]Ф. 2.3_2015'!C14</f>
        <v>3.4220532319391636E-2</v>
      </c>
      <c r="D37" s="298">
        <f t="shared" si="0"/>
        <v>3.4220532319391636E-2</v>
      </c>
      <c r="E37" s="298">
        <f t="shared" si="1"/>
        <v>3.4220532319391636E-2</v>
      </c>
      <c r="F37" s="298">
        <f t="shared" si="2"/>
        <v>3.4220532319391636E-2</v>
      </c>
      <c r="G37" s="298">
        <f t="shared" si="3"/>
        <v>3.4220532319391636E-2</v>
      </c>
      <c r="H37" s="21"/>
    </row>
    <row r="38" spans="1:8" x14ac:dyDescent="0.25">
      <c r="A38" s="19"/>
      <c r="B38" s="296" t="s">
        <v>77</v>
      </c>
      <c r="C38" s="298">
        <f>'[35]Ф. 2.3_2015'!C15</f>
        <v>7.6045627376425855E-3</v>
      </c>
      <c r="D38" s="298">
        <f t="shared" si="0"/>
        <v>7.6045627376425855E-3</v>
      </c>
      <c r="E38" s="298">
        <f t="shared" si="1"/>
        <v>7.6045627376425855E-3</v>
      </c>
      <c r="F38" s="298">
        <f t="shared" si="2"/>
        <v>7.6045627376425855E-3</v>
      </c>
      <c r="G38" s="298">
        <f t="shared" si="3"/>
        <v>7.6045627376425855E-3</v>
      </c>
      <c r="H38" s="21"/>
    </row>
    <row r="39" spans="1:8" x14ac:dyDescent="0.25">
      <c r="A39" s="19"/>
      <c r="B39" s="296" t="s">
        <v>78</v>
      </c>
      <c r="C39" s="297">
        <f>'[35]Ф. 2.3_2015'!C16</f>
        <v>0</v>
      </c>
      <c r="D39" s="297">
        <f t="shared" si="0"/>
        <v>0</v>
      </c>
      <c r="E39" s="298">
        <f t="shared" si="1"/>
        <v>0</v>
      </c>
      <c r="F39" s="298">
        <f t="shared" si="2"/>
        <v>0</v>
      </c>
      <c r="G39" s="298">
        <f t="shared" si="3"/>
        <v>0</v>
      </c>
      <c r="H39" s="21"/>
    </row>
    <row r="40" spans="1:8" x14ac:dyDescent="0.25">
      <c r="A40" s="19"/>
      <c r="B40" s="296" t="s">
        <v>79</v>
      </c>
      <c r="C40" s="297">
        <f>'[35]Ф. 2.3_2015'!C17</f>
        <v>0</v>
      </c>
      <c r="D40" s="297">
        <f t="shared" si="0"/>
        <v>0</v>
      </c>
      <c r="E40" s="298">
        <f t="shared" si="1"/>
        <v>0</v>
      </c>
      <c r="F40" s="298">
        <f t="shared" si="2"/>
        <v>0</v>
      </c>
      <c r="G40" s="298">
        <f t="shared" si="3"/>
        <v>0</v>
      </c>
      <c r="H40" s="21"/>
    </row>
    <row r="41" spans="1:8" x14ac:dyDescent="0.25">
      <c r="A41" s="19"/>
      <c r="B41" s="296" t="s">
        <v>74</v>
      </c>
      <c r="C41" s="297">
        <f>'[35]Ф. 2.3_2015'!C20</f>
        <v>20</v>
      </c>
      <c r="D41" s="297">
        <f t="shared" si="0"/>
        <v>20</v>
      </c>
      <c r="E41" s="298">
        <f t="shared" si="1"/>
        <v>20</v>
      </c>
      <c r="F41" s="298">
        <f t="shared" si="2"/>
        <v>20</v>
      </c>
      <c r="G41" s="298">
        <f t="shared" si="3"/>
        <v>20</v>
      </c>
      <c r="H41" s="21"/>
    </row>
    <row r="42" spans="1:8" x14ac:dyDescent="0.25">
      <c r="A42" s="19"/>
      <c r="B42" s="296" t="s">
        <v>80</v>
      </c>
      <c r="C42" s="297">
        <f>'[35]Ф. 2.3_2015'!C22</f>
        <v>0</v>
      </c>
      <c r="D42" s="297">
        <f t="shared" si="0"/>
        <v>0</v>
      </c>
      <c r="E42" s="297">
        <f t="shared" si="1"/>
        <v>0</v>
      </c>
      <c r="F42" s="297">
        <f t="shared" si="2"/>
        <v>0</v>
      </c>
      <c r="G42" s="297">
        <f t="shared" si="3"/>
        <v>0</v>
      </c>
      <c r="H42" s="21"/>
    </row>
    <row r="43" spans="1:8" x14ac:dyDescent="0.25">
      <c r="A43" s="19"/>
      <c r="B43" s="296" t="s">
        <v>81</v>
      </c>
      <c r="C43" s="297">
        <f>'[35]Ф. 2.3_2015'!C23</f>
        <v>0</v>
      </c>
      <c r="D43" s="297">
        <f t="shared" si="0"/>
        <v>0</v>
      </c>
      <c r="E43" s="297">
        <f t="shared" si="1"/>
        <v>0</v>
      </c>
      <c r="F43" s="297">
        <f t="shared" si="2"/>
        <v>0</v>
      </c>
      <c r="G43" s="297">
        <f t="shared" si="3"/>
        <v>0</v>
      </c>
      <c r="H43" s="21"/>
    </row>
    <row r="44" spans="1:8" x14ac:dyDescent="0.25">
      <c r="A44" s="19"/>
      <c r="B44" s="296" t="s">
        <v>82</v>
      </c>
      <c r="C44" s="297">
        <f>'[35]Ф. 2.3_2015'!C24</f>
        <v>0</v>
      </c>
      <c r="D44" s="297">
        <f t="shared" si="0"/>
        <v>0</v>
      </c>
      <c r="E44" s="297">
        <f t="shared" si="1"/>
        <v>0</v>
      </c>
      <c r="F44" s="297">
        <f t="shared" si="2"/>
        <v>0</v>
      </c>
      <c r="G44" s="297">
        <f t="shared" si="3"/>
        <v>0</v>
      </c>
      <c r="H44" s="21"/>
    </row>
    <row r="45" spans="1:8" x14ac:dyDescent="0.25">
      <c r="A45" s="19"/>
      <c r="B45" s="296" t="s">
        <v>75</v>
      </c>
      <c r="C45" s="297">
        <f>'[35]Ф. 2.3_2015'!C26</f>
        <v>0</v>
      </c>
      <c r="D45" s="297">
        <f t="shared" si="0"/>
        <v>0</v>
      </c>
      <c r="E45" s="297">
        <f t="shared" si="1"/>
        <v>0</v>
      </c>
      <c r="F45" s="297">
        <f t="shared" si="2"/>
        <v>0</v>
      </c>
      <c r="G45" s="297">
        <f t="shared" si="3"/>
        <v>0</v>
      </c>
      <c r="H45" s="21"/>
    </row>
    <row r="46" spans="1:8" x14ac:dyDescent="0.25">
      <c r="A46" s="19"/>
      <c r="B46" s="296" t="s">
        <v>71</v>
      </c>
      <c r="C46" s="297">
        <f>'[35]Ф. 2.3_2015'!C29</f>
        <v>0</v>
      </c>
      <c r="D46" s="297">
        <f t="shared" si="0"/>
        <v>0</v>
      </c>
      <c r="E46" s="297">
        <f t="shared" si="1"/>
        <v>0</v>
      </c>
      <c r="F46" s="297">
        <f t="shared" si="2"/>
        <v>0</v>
      </c>
      <c r="G46" s="297">
        <f t="shared" si="3"/>
        <v>0</v>
      </c>
      <c r="H46" s="21"/>
    </row>
    <row r="47" spans="1:8" x14ac:dyDescent="0.25">
      <c r="A47" s="19"/>
      <c r="B47" s="296" t="s">
        <v>83</v>
      </c>
      <c r="C47" s="297">
        <f>'[35]Ф. 2.3_2015'!C30</f>
        <v>0</v>
      </c>
      <c r="D47" s="297">
        <f t="shared" si="0"/>
        <v>0</v>
      </c>
      <c r="E47" s="297">
        <f t="shared" si="1"/>
        <v>0</v>
      </c>
      <c r="F47" s="297">
        <f t="shared" si="2"/>
        <v>0</v>
      </c>
      <c r="G47" s="297">
        <f t="shared" si="3"/>
        <v>0</v>
      </c>
      <c r="H47" s="21"/>
    </row>
    <row r="48" spans="1:8" ht="48" customHeight="1" x14ac:dyDescent="0.25">
      <c r="A48" s="19"/>
      <c r="B48" s="296" t="s">
        <v>253</v>
      </c>
      <c r="C48" s="294">
        <f>0.1*C10+0.7*C24+0.2*C33</f>
        <v>0.89749999999999996</v>
      </c>
      <c r="D48" s="295">
        <f>0.1*D10+0.7*D24+0.2*D33</f>
        <v>0.89749999999999996</v>
      </c>
      <c r="E48" s="294">
        <f>0.1*E10+0.7*E24+0.2*E33</f>
        <v>0.89749999999999996</v>
      </c>
      <c r="F48" s="294">
        <f>0.1*F10+0.7*F24+0.2*F33</f>
        <v>0.89749999999999996</v>
      </c>
      <c r="G48" s="294">
        <f>0.1*G10+0.7*G24+0.2*G33</f>
        <v>0.89749999999999996</v>
      </c>
      <c r="H48" s="21"/>
    </row>
    <row r="49" spans="1:8" ht="26.25" customHeight="1" x14ac:dyDescent="0.25">
      <c r="A49" s="19"/>
      <c r="B49" s="293"/>
      <c r="C49" s="291"/>
      <c r="D49" s="292"/>
      <c r="E49" s="291"/>
      <c r="F49" s="291"/>
      <c r="G49" s="291"/>
      <c r="H49" s="21"/>
    </row>
    <row r="50" spans="1:8" ht="15.75" x14ac:dyDescent="0.25">
      <c r="A50" s="19"/>
      <c r="B50" s="301" t="str">
        <f>Содержание!C26</f>
        <v>Генеральный директор</v>
      </c>
      <c r="C50" s="302"/>
      <c r="D50" s="303" t="str">
        <f>Содержание!E26</f>
        <v>Мажурин В.А.</v>
      </c>
      <c r="E50" s="290"/>
      <c r="F50" s="290"/>
      <c r="G50" s="290"/>
      <c r="H50" s="289"/>
    </row>
    <row r="51" spans="1:8" s="97" customFormat="1" ht="12" x14ac:dyDescent="0.2">
      <c r="A51" s="19"/>
      <c r="B51" s="93" t="s">
        <v>252</v>
      </c>
      <c r="D51" s="267" t="s">
        <v>251</v>
      </c>
      <c r="F51" s="220" t="s">
        <v>250</v>
      </c>
      <c r="G51" s="93"/>
      <c r="H51" s="19"/>
    </row>
    <row r="52" spans="1:8" s="97" customFormat="1" ht="17.25" customHeight="1" x14ac:dyDescent="0.2">
      <c r="A52" s="19"/>
      <c r="B52" s="93"/>
      <c r="C52" s="93"/>
      <c r="D52" s="93"/>
      <c r="E52" s="98"/>
      <c r="F52" s="98"/>
      <c r="G52" s="98"/>
      <c r="H52" s="19"/>
    </row>
    <row r="53" spans="1:8" s="97" customFormat="1" ht="12" x14ac:dyDescent="0.2">
      <c r="A53" s="19"/>
      <c r="B53" s="288"/>
      <c r="C53" s="93"/>
      <c r="D53" s="93"/>
      <c r="E53" s="98"/>
      <c r="F53" s="98"/>
      <c r="G53" s="98"/>
      <c r="H53" s="19"/>
    </row>
    <row r="54" spans="1:8" ht="40.5" customHeight="1" x14ac:dyDescent="0.25">
      <c r="A54" s="19"/>
      <c r="B54" s="373" t="s">
        <v>112</v>
      </c>
      <c r="C54" s="373"/>
      <c r="D54" s="373"/>
      <c r="E54" s="373"/>
      <c r="F54" s="373"/>
      <c r="G54" s="373"/>
      <c r="H54" s="21"/>
    </row>
    <row r="55" spans="1:8" ht="28.5" customHeight="1" x14ac:dyDescent="0.25">
      <c r="A55" s="19"/>
      <c r="B55" s="373" t="s">
        <v>113</v>
      </c>
      <c r="C55" s="373"/>
      <c r="D55" s="373"/>
      <c r="E55" s="373"/>
      <c r="F55" s="373"/>
      <c r="G55" s="373"/>
      <c r="H55" s="19"/>
    </row>
    <row r="56" spans="1:8" s="1" customFormat="1" ht="5.25" x14ac:dyDescent="0.15">
      <c r="A56" s="6"/>
    </row>
  </sheetData>
  <mergeCells count="8">
    <mergeCell ref="B55:G55"/>
    <mergeCell ref="B4:G4"/>
    <mergeCell ref="B6:G6"/>
    <mergeCell ref="B2:G2"/>
    <mergeCell ref="B3:G3"/>
    <mergeCell ref="C7:G7"/>
    <mergeCell ref="B8:B9"/>
    <mergeCell ref="B54:G54"/>
  </mergeCells>
  <pageMargins left="0.39370078740157483" right="0.39370078740157483" top="0.39370078740157483" bottom="0.39370078740157483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0"/>
  <sheetViews>
    <sheetView view="pageBreakPreview" topLeftCell="A19" zoomScale="130" zoomScaleNormal="100" zoomScaleSheetLayoutView="130" workbookViewId="0">
      <selection activeCell="D8" sqref="D8"/>
    </sheetView>
  </sheetViews>
  <sheetFormatPr defaultColWidth="10" defaultRowHeight="15.75" x14ac:dyDescent="0.25"/>
  <cols>
    <col min="1" max="1" width="1.42578125" style="1" customWidth="1"/>
    <col min="2" max="2" width="45.42578125" style="2" customWidth="1"/>
    <col min="3" max="3" width="18.85546875" style="2" customWidth="1"/>
    <col min="4" max="4" width="20.42578125" style="2" customWidth="1"/>
    <col min="5" max="5" width="10.85546875" style="210" hidden="1" customWidth="1"/>
    <col min="6" max="6" width="10" style="213" hidden="1" customWidth="1"/>
    <col min="7" max="9" width="0" style="2" hidden="1" customWidth="1"/>
    <col min="10" max="252" width="10" style="2"/>
    <col min="253" max="253" width="1" style="2" customWidth="1"/>
    <col min="254" max="254" width="3.28515625" style="2" customWidth="1"/>
    <col min="255" max="255" width="41.140625" style="2" customWidth="1"/>
    <col min="256" max="256" width="17.7109375" style="2" customWidth="1"/>
    <col min="257" max="257" width="20.42578125" style="2" customWidth="1"/>
    <col min="258" max="258" width="1" style="2" customWidth="1"/>
    <col min="259" max="508" width="10" style="2"/>
    <col min="509" max="509" width="1" style="2" customWidth="1"/>
    <col min="510" max="510" width="3.28515625" style="2" customWidth="1"/>
    <col min="511" max="511" width="41.140625" style="2" customWidth="1"/>
    <col min="512" max="512" width="17.7109375" style="2" customWidth="1"/>
    <col min="513" max="513" width="20.42578125" style="2" customWidth="1"/>
    <col min="514" max="514" width="1" style="2" customWidth="1"/>
    <col min="515" max="764" width="10" style="2"/>
    <col min="765" max="765" width="1" style="2" customWidth="1"/>
    <col min="766" max="766" width="3.28515625" style="2" customWidth="1"/>
    <col min="767" max="767" width="41.140625" style="2" customWidth="1"/>
    <col min="768" max="768" width="17.7109375" style="2" customWidth="1"/>
    <col min="769" max="769" width="20.42578125" style="2" customWidth="1"/>
    <col min="770" max="770" width="1" style="2" customWidth="1"/>
    <col min="771" max="1020" width="10" style="2"/>
    <col min="1021" max="1021" width="1" style="2" customWidth="1"/>
    <col min="1022" max="1022" width="3.28515625" style="2" customWidth="1"/>
    <col min="1023" max="1023" width="41.140625" style="2" customWidth="1"/>
    <col min="1024" max="1024" width="17.7109375" style="2" customWidth="1"/>
    <col min="1025" max="1025" width="20.42578125" style="2" customWidth="1"/>
    <col min="1026" max="1026" width="1" style="2" customWidth="1"/>
    <col min="1027" max="1276" width="10" style="2"/>
    <col min="1277" max="1277" width="1" style="2" customWidth="1"/>
    <col min="1278" max="1278" width="3.28515625" style="2" customWidth="1"/>
    <col min="1279" max="1279" width="41.140625" style="2" customWidth="1"/>
    <col min="1280" max="1280" width="17.7109375" style="2" customWidth="1"/>
    <col min="1281" max="1281" width="20.42578125" style="2" customWidth="1"/>
    <col min="1282" max="1282" width="1" style="2" customWidth="1"/>
    <col min="1283" max="1532" width="10" style="2"/>
    <col min="1533" max="1533" width="1" style="2" customWidth="1"/>
    <col min="1534" max="1534" width="3.28515625" style="2" customWidth="1"/>
    <col min="1535" max="1535" width="41.140625" style="2" customWidth="1"/>
    <col min="1536" max="1536" width="17.7109375" style="2" customWidth="1"/>
    <col min="1537" max="1537" width="20.42578125" style="2" customWidth="1"/>
    <col min="1538" max="1538" width="1" style="2" customWidth="1"/>
    <col min="1539" max="1788" width="10" style="2"/>
    <col min="1789" max="1789" width="1" style="2" customWidth="1"/>
    <col min="1790" max="1790" width="3.28515625" style="2" customWidth="1"/>
    <col min="1791" max="1791" width="41.140625" style="2" customWidth="1"/>
    <col min="1792" max="1792" width="17.7109375" style="2" customWidth="1"/>
    <col min="1793" max="1793" width="20.42578125" style="2" customWidth="1"/>
    <col min="1794" max="1794" width="1" style="2" customWidth="1"/>
    <col min="1795" max="2044" width="10" style="2"/>
    <col min="2045" max="2045" width="1" style="2" customWidth="1"/>
    <col min="2046" max="2046" width="3.28515625" style="2" customWidth="1"/>
    <col min="2047" max="2047" width="41.140625" style="2" customWidth="1"/>
    <col min="2048" max="2048" width="17.7109375" style="2" customWidth="1"/>
    <col min="2049" max="2049" width="20.42578125" style="2" customWidth="1"/>
    <col min="2050" max="2050" width="1" style="2" customWidth="1"/>
    <col min="2051" max="2300" width="10" style="2"/>
    <col min="2301" max="2301" width="1" style="2" customWidth="1"/>
    <col min="2302" max="2302" width="3.28515625" style="2" customWidth="1"/>
    <col min="2303" max="2303" width="41.140625" style="2" customWidth="1"/>
    <col min="2304" max="2304" width="17.7109375" style="2" customWidth="1"/>
    <col min="2305" max="2305" width="20.42578125" style="2" customWidth="1"/>
    <col min="2306" max="2306" width="1" style="2" customWidth="1"/>
    <col min="2307" max="2556" width="10" style="2"/>
    <col min="2557" max="2557" width="1" style="2" customWidth="1"/>
    <col min="2558" max="2558" width="3.28515625" style="2" customWidth="1"/>
    <col min="2559" max="2559" width="41.140625" style="2" customWidth="1"/>
    <col min="2560" max="2560" width="17.7109375" style="2" customWidth="1"/>
    <col min="2561" max="2561" width="20.42578125" style="2" customWidth="1"/>
    <col min="2562" max="2562" width="1" style="2" customWidth="1"/>
    <col min="2563" max="2812" width="10" style="2"/>
    <col min="2813" max="2813" width="1" style="2" customWidth="1"/>
    <col min="2814" max="2814" width="3.28515625" style="2" customWidth="1"/>
    <col min="2815" max="2815" width="41.140625" style="2" customWidth="1"/>
    <col min="2816" max="2816" width="17.7109375" style="2" customWidth="1"/>
    <col min="2817" max="2817" width="20.42578125" style="2" customWidth="1"/>
    <col min="2818" max="2818" width="1" style="2" customWidth="1"/>
    <col min="2819" max="3068" width="10" style="2"/>
    <col min="3069" max="3069" width="1" style="2" customWidth="1"/>
    <col min="3070" max="3070" width="3.28515625" style="2" customWidth="1"/>
    <col min="3071" max="3071" width="41.140625" style="2" customWidth="1"/>
    <col min="3072" max="3072" width="17.7109375" style="2" customWidth="1"/>
    <col min="3073" max="3073" width="20.42578125" style="2" customWidth="1"/>
    <col min="3074" max="3074" width="1" style="2" customWidth="1"/>
    <col min="3075" max="3324" width="10" style="2"/>
    <col min="3325" max="3325" width="1" style="2" customWidth="1"/>
    <col min="3326" max="3326" width="3.28515625" style="2" customWidth="1"/>
    <col min="3327" max="3327" width="41.140625" style="2" customWidth="1"/>
    <col min="3328" max="3328" width="17.7109375" style="2" customWidth="1"/>
    <col min="3329" max="3329" width="20.42578125" style="2" customWidth="1"/>
    <col min="3330" max="3330" width="1" style="2" customWidth="1"/>
    <col min="3331" max="3580" width="10" style="2"/>
    <col min="3581" max="3581" width="1" style="2" customWidth="1"/>
    <col min="3582" max="3582" width="3.28515625" style="2" customWidth="1"/>
    <col min="3583" max="3583" width="41.140625" style="2" customWidth="1"/>
    <col min="3584" max="3584" width="17.7109375" style="2" customWidth="1"/>
    <col min="3585" max="3585" width="20.42578125" style="2" customWidth="1"/>
    <col min="3586" max="3586" width="1" style="2" customWidth="1"/>
    <col min="3587" max="3836" width="10" style="2"/>
    <col min="3837" max="3837" width="1" style="2" customWidth="1"/>
    <col min="3838" max="3838" width="3.28515625" style="2" customWidth="1"/>
    <col min="3839" max="3839" width="41.140625" style="2" customWidth="1"/>
    <col min="3840" max="3840" width="17.7109375" style="2" customWidth="1"/>
    <col min="3841" max="3841" width="20.42578125" style="2" customWidth="1"/>
    <col min="3842" max="3842" width="1" style="2" customWidth="1"/>
    <col min="3843" max="4092" width="10" style="2"/>
    <col min="4093" max="4093" width="1" style="2" customWidth="1"/>
    <col min="4094" max="4094" width="3.28515625" style="2" customWidth="1"/>
    <col min="4095" max="4095" width="41.140625" style="2" customWidth="1"/>
    <col min="4096" max="4096" width="17.7109375" style="2" customWidth="1"/>
    <col min="4097" max="4097" width="20.42578125" style="2" customWidth="1"/>
    <col min="4098" max="4098" width="1" style="2" customWidth="1"/>
    <col min="4099" max="4348" width="10" style="2"/>
    <col min="4349" max="4349" width="1" style="2" customWidth="1"/>
    <col min="4350" max="4350" width="3.28515625" style="2" customWidth="1"/>
    <col min="4351" max="4351" width="41.140625" style="2" customWidth="1"/>
    <col min="4352" max="4352" width="17.7109375" style="2" customWidth="1"/>
    <col min="4353" max="4353" width="20.42578125" style="2" customWidth="1"/>
    <col min="4354" max="4354" width="1" style="2" customWidth="1"/>
    <col min="4355" max="4604" width="10" style="2"/>
    <col min="4605" max="4605" width="1" style="2" customWidth="1"/>
    <col min="4606" max="4606" width="3.28515625" style="2" customWidth="1"/>
    <col min="4607" max="4607" width="41.140625" style="2" customWidth="1"/>
    <col min="4608" max="4608" width="17.7109375" style="2" customWidth="1"/>
    <col min="4609" max="4609" width="20.42578125" style="2" customWidth="1"/>
    <col min="4610" max="4610" width="1" style="2" customWidth="1"/>
    <col min="4611" max="4860" width="10" style="2"/>
    <col min="4861" max="4861" width="1" style="2" customWidth="1"/>
    <col min="4862" max="4862" width="3.28515625" style="2" customWidth="1"/>
    <col min="4863" max="4863" width="41.140625" style="2" customWidth="1"/>
    <col min="4864" max="4864" width="17.7109375" style="2" customWidth="1"/>
    <col min="4865" max="4865" width="20.42578125" style="2" customWidth="1"/>
    <col min="4866" max="4866" width="1" style="2" customWidth="1"/>
    <col min="4867" max="5116" width="10" style="2"/>
    <col min="5117" max="5117" width="1" style="2" customWidth="1"/>
    <col min="5118" max="5118" width="3.28515625" style="2" customWidth="1"/>
    <col min="5119" max="5119" width="41.140625" style="2" customWidth="1"/>
    <col min="5120" max="5120" width="17.7109375" style="2" customWidth="1"/>
    <col min="5121" max="5121" width="20.42578125" style="2" customWidth="1"/>
    <col min="5122" max="5122" width="1" style="2" customWidth="1"/>
    <col min="5123" max="5372" width="10" style="2"/>
    <col min="5373" max="5373" width="1" style="2" customWidth="1"/>
    <col min="5374" max="5374" width="3.28515625" style="2" customWidth="1"/>
    <col min="5375" max="5375" width="41.140625" style="2" customWidth="1"/>
    <col min="5376" max="5376" width="17.7109375" style="2" customWidth="1"/>
    <col min="5377" max="5377" width="20.42578125" style="2" customWidth="1"/>
    <col min="5378" max="5378" width="1" style="2" customWidth="1"/>
    <col min="5379" max="5628" width="10" style="2"/>
    <col min="5629" max="5629" width="1" style="2" customWidth="1"/>
    <col min="5630" max="5630" width="3.28515625" style="2" customWidth="1"/>
    <col min="5631" max="5631" width="41.140625" style="2" customWidth="1"/>
    <col min="5632" max="5632" width="17.7109375" style="2" customWidth="1"/>
    <col min="5633" max="5633" width="20.42578125" style="2" customWidth="1"/>
    <col min="5634" max="5634" width="1" style="2" customWidth="1"/>
    <col min="5635" max="5884" width="10" style="2"/>
    <col min="5885" max="5885" width="1" style="2" customWidth="1"/>
    <col min="5886" max="5886" width="3.28515625" style="2" customWidth="1"/>
    <col min="5887" max="5887" width="41.140625" style="2" customWidth="1"/>
    <col min="5888" max="5888" width="17.7109375" style="2" customWidth="1"/>
    <col min="5889" max="5889" width="20.42578125" style="2" customWidth="1"/>
    <col min="5890" max="5890" width="1" style="2" customWidth="1"/>
    <col min="5891" max="6140" width="10" style="2"/>
    <col min="6141" max="6141" width="1" style="2" customWidth="1"/>
    <col min="6142" max="6142" width="3.28515625" style="2" customWidth="1"/>
    <col min="6143" max="6143" width="41.140625" style="2" customWidth="1"/>
    <col min="6144" max="6144" width="17.7109375" style="2" customWidth="1"/>
    <col min="6145" max="6145" width="20.42578125" style="2" customWidth="1"/>
    <col min="6146" max="6146" width="1" style="2" customWidth="1"/>
    <col min="6147" max="6396" width="10" style="2"/>
    <col min="6397" max="6397" width="1" style="2" customWidth="1"/>
    <col min="6398" max="6398" width="3.28515625" style="2" customWidth="1"/>
    <col min="6399" max="6399" width="41.140625" style="2" customWidth="1"/>
    <col min="6400" max="6400" width="17.7109375" style="2" customWidth="1"/>
    <col min="6401" max="6401" width="20.42578125" style="2" customWidth="1"/>
    <col min="6402" max="6402" width="1" style="2" customWidth="1"/>
    <col min="6403" max="6652" width="10" style="2"/>
    <col min="6653" max="6653" width="1" style="2" customWidth="1"/>
    <col min="6654" max="6654" width="3.28515625" style="2" customWidth="1"/>
    <col min="6655" max="6655" width="41.140625" style="2" customWidth="1"/>
    <col min="6656" max="6656" width="17.7109375" style="2" customWidth="1"/>
    <col min="6657" max="6657" width="20.42578125" style="2" customWidth="1"/>
    <col min="6658" max="6658" width="1" style="2" customWidth="1"/>
    <col min="6659" max="6908" width="10" style="2"/>
    <col min="6909" max="6909" width="1" style="2" customWidth="1"/>
    <col min="6910" max="6910" width="3.28515625" style="2" customWidth="1"/>
    <col min="6911" max="6911" width="41.140625" style="2" customWidth="1"/>
    <col min="6912" max="6912" width="17.7109375" style="2" customWidth="1"/>
    <col min="6913" max="6913" width="20.42578125" style="2" customWidth="1"/>
    <col min="6914" max="6914" width="1" style="2" customWidth="1"/>
    <col min="6915" max="7164" width="10" style="2"/>
    <col min="7165" max="7165" width="1" style="2" customWidth="1"/>
    <col min="7166" max="7166" width="3.28515625" style="2" customWidth="1"/>
    <col min="7167" max="7167" width="41.140625" style="2" customWidth="1"/>
    <col min="7168" max="7168" width="17.7109375" style="2" customWidth="1"/>
    <col min="7169" max="7169" width="20.42578125" style="2" customWidth="1"/>
    <col min="7170" max="7170" width="1" style="2" customWidth="1"/>
    <col min="7171" max="7420" width="10" style="2"/>
    <col min="7421" max="7421" width="1" style="2" customWidth="1"/>
    <col min="7422" max="7422" width="3.28515625" style="2" customWidth="1"/>
    <col min="7423" max="7423" width="41.140625" style="2" customWidth="1"/>
    <col min="7424" max="7424" width="17.7109375" style="2" customWidth="1"/>
    <col min="7425" max="7425" width="20.42578125" style="2" customWidth="1"/>
    <col min="7426" max="7426" width="1" style="2" customWidth="1"/>
    <col min="7427" max="7676" width="10" style="2"/>
    <col min="7677" max="7677" width="1" style="2" customWidth="1"/>
    <col min="7678" max="7678" width="3.28515625" style="2" customWidth="1"/>
    <col min="7679" max="7679" width="41.140625" style="2" customWidth="1"/>
    <col min="7680" max="7680" width="17.7109375" style="2" customWidth="1"/>
    <col min="7681" max="7681" width="20.42578125" style="2" customWidth="1"/>
    <col min="7682" max="7682" width="1" style="2" customWidth="1"/>
    <col min="7683" max="7932" width="10" style="2"/>
    <col min="7933" max="7933" width="1" style="2" customWidth="1"/>
    <col min="7934" max="7934" width="3.28515625" style="2" customWidth="1"/>
    <col min="7935" max="7935" width="41.140625" style="2" customWidth="1"/>
    <col min="7936" max="7936" width="17.7109375" style="2" customWidth="1"/>
    <col min="7937" max="7937" width="20.42578125" style="2" customWidth="1"/>
    <col min="7938" max="7938" width="1" style="2" customWidth="1"/>
    <col min="7939" max="8188" width="10" style="2"/>
    <col min="8189" max="8189" width="1" style="2" customWidth="1"/>
    <col min="8190" max="8190" width="3.28515625" style="2" customWidth="1"/>
    <col min="8191" max="8191" width="41.140625" style="2" customWidth="1"/>
    <col min="8192" max="8192" width="17.7109375" style="2" customWidth="1"/>
    <col min="8193" max="8193" width="20.42578125" style="2" customWidth="1"/>
    <col min="8194" max="8194" width="1" style="2" customWidth="1"/>
    <col min="8195" max="8444" width="10" style="2"/>
    <col min="8445" max="8445" width="1" style="2" customWidth="1"/>
    <col min="8446" max="8446" width="3.28515625" style="2" customWidth="1"/>
    <col min="8447" max="8447" width="41.140625" style="2" customWidth="1"/>
    <col min="8448" max="8448" width="17.7109375" style="2" customWidth="1"/>
    <col min="8449" max="8449" width="20.42578125" style="2" customWidth="1"/>
    <col min="8450" max="8450" width="1" style="2" customWidth="1"/>
    <col min="8451" max="8700" width="10" style="2"/>
    <col min="8701" max="8701" width="1" style="2" customWidth="1"/>
    <col min="8702" max="8702" width="3.28515625" style="2" customWidth="1"/>
    <col min="8703" max="8703" width="41.140625" style="2" customWidth="1"/>
    <col min="8704" max="8704" width="17.7109375" style="2" customWidth="1"/>
    <col min="8705" max="8705" width="20.42578125" style="2" customWidth="1"/>
    <col min="8706" max="8706" width="1" style="2" customWidth="1"/>
    <col min="8707" max="8956" width="10" style="2"/>
    <col min="8957" max="8957" width="1" style="2" customWidth="1"/>
    <col min="8958" max="8958" width="3.28515625" style="2" customWidth="1"/>
    <col min="8959" max="8959" width="41.140625" style="2" customWidth="1"/>
    <col min="8960" max="8960" width="17.7109375" style="2" customWidth="1"/>
    <col min="8961" max="8961" width="20.42578125" style="2" customWidth="1"/>
    <col min="8962" max="8962" width="1" style="2" customWidth="1"/>
    <col min="8963" max="9212" width="10" style="2"/>
    <col min="9213" max="9213" width="1" style="2" customWidth="1"/>
    <col min="9214" max="9214" width="3.28515625" style="2" customWidth="1"/>
    <col min="9215" max="9215" width="41.140625" style="2" customWidth="1"/>
    <col min="9216" max="9216" width="17.7109375" style="2" customWidth="1"/>
    <col min="9217" max="9217" width="20.42578125" style="2" customWidth="1"/>
    <col min="9218" max="9218" width="1" style="2" customWidth="1"/>
    <col min="9219" max="9468" width="10" style="2"/>
    <col min="9469" max="9469" width="1" style="2" customWidth="1"/>
    <col min="9470" max="9470" width="3.28515625" style="2" customWidth="1"/>
    <col min="9471" max="9471" width="41.140625" style="2" customWidth="1"/>
    <col min="9472" max="9472" width="17.7109375" style="2" customWidth="1"/>
    <col min="9473" max="9473" width="20.42578125" style="2" customWidth="1"/>
    <col min="9474" max="9474" width="1" style="2" customWidth="1"/>
    <col min="9475" max="9724" width="10" style="2"/>
    <col min="9725" max="9725" width="1" style="2" customWidth="1"/>
    <col min="9726" max="9726" width="3.28515625" style="2" customWidth="1"/>
    <col min="9727" max="9727" width="41.140625" style="2" customWidth="1"/>
    <col min="9728" max="9728" width="17.7109375" style="2" customWidth="1"/>
    <col min="9729" max="9729" width="20.42578125" style="2" customWidth="1"/>
    <col min="9730" max="9730" width="1" style="2" customWidth="1"/>
    <col min="9731" max="9980" width="10" style="2"/>
    <col min="9981" max="9981" width="1" style="2" customWidth="1"/>
    <col min="9982" max="9982" width="3.28515625" style="2" customWidth="1"/>
    <col min="9983" max="9983" width="41.140625" style="2" customWidth="1"/>
    <col min="9984" max="9984" width="17.7109375" style="2" customWidth="1"/>
    <col min="9985" max="9985" width="20.42578125" style="2" customWidth="1"/>
    <col min="9986" max="9986" width="1" style="2" customWidth="1"/>
    <col min="9987" max="10236" width="10" style="2"/>
    <col min="10237" max="10237" width="1" style="2" customWidth="1"/>
    <col min="10238" max="10238" width="3.28515625" style="2" customWidth="1"/>
    <col min="10239" max="10239" width="41.140625" style="2" customWidth="1"/>
    <col min="10240" max="10240" width="17.7109375" style="2" customWidth="1"/>
    <col min="10241" max="10241" width="20.42578125" style="2" customWidth="1"/>
    <col min="10242" max="10242" width="1" style="2" customWidth="1"/>
    <col min="10243" max="10492" width="10" style="2"/>
    <col min="10493" max="10493" width="1" style="2" customWidth="1"/>
    <col min="10494" max="10494" width="3.28515625" style="2" customWidth="1"/>
    <col min="10495" max="10495" width="41.140625" style="2" customWidth="1"/>
    <col min="10496" max="10496" width="17.7109375" style="2" customWidth="1"/>
    <col min="10497" max="10497" width="20.42578125" style="2" customWidth="1"/>
    <col min="10498" max="10498" width="1" style="2" customWidth="1"/>
    <col min="10499" max="10748" width="10" style="2"/>
    <col min="10749" max="10749" width="1" style="2" customWidth="1"/>
    <col min="10750" max="10750" width="3.28515625" style="2" customWidth="1"/>
    <col min="10751" max="10751" width="41.140625" style="2" customWidth="1"/>
    <col min="10752" max="10752" width="17.7109375" style="2" customWidth="1"/>
    <col min="10753" max="10753" width="20.42578125" style="2" customWidth="1"/>
    <col min="10754" max="10754" width="1" style="2" customWidth="1"/>
    <col min="10755" max="11004" width="10" style="2"/>
    <col min="11005" max="11005" width="1" style="2" customWidth="1"/>
    <col min="11006" max="11006" width="3.28515625" style="2" customWidth="1"/>
    <col min="11007" max="11007" width="41.140625" style="2" customWidth="1"/>
    <col min="11008" max="11008" width="17.7109375" style="2" customWidth="1"/>
    <col min="11009" max="11009" width="20.42578125" style="2" customWidth="1"/>
    <col min="11010" max="11010" width="1" style="2" customWidth="1"/>
    <col min="11011" max="11260" width="10" style="2"/>
    <col min="11261" max="11261" width="1" style="2" customWidth="1"/>
    <col min="11262" max="11262" width="3.28515625" style="2" customWidth="1"/>
    <col min="11263" max="11263" width="41.140625" style="2" customWidth="1"/>
    <col min="11264" max="11264" width="17.7109375" style="2" customWidth="1"/>
    <col min="11265" max="11265" width="20.42578125" style="2" customWidth="1"/>
    <col min="11266" max="11266" width="1" style="2" customWidth="1"/>
    <col min="11267" max="11516" width="10" style="2"/>
    <col min="11517" max="11517" width="1" style="2" customWidth="1"/>
    <col min="11518" max="11518" width="3.28515625" style="2" customWidth="1"/>
    <col min="11519" max="11519" width="41.140625" style="2" customWidth="1"/>
    <col min="11520" max="11520" width="17.7109375" style="2" customWidth="1"/>
    <col min="11521" max="11521" width="20.42578125" style="2" customWidth="1"/>
    <col min="11522" max="11522" width="1" style="2" customWidth="1"/>
    <col min="11523" max="11772" width="10" style="2"/>
    <col min="11773" max="11773" width="1" style="2" customWidth="1"/>
    <col min="11774" max="11774" width="3.28515625" style="2" customWidth="1"/>
    <col min="11775" max="11775" width="41.140625" style="2" customWidth="1"/>
    <col min="11776" max="11776" width="17.7109375" style="2" customWidth="1"/>
    <col min="11777" max="11777" width="20.42578125" style="2" customWidth="1"/>
    <col min="11778" max="11778" width="1" style="2" customWidth="1"/>
    <col min="11779" max="12028" width="10" style="2"/>
    <col min="12029" max="12029" width="1" style="2" customWidth="1"/>
    <col min="12030" max="12030" width="3.28515625" style="2" customWidth="1"/>
    <col min="12031" max="12031" width="41.140625" style="2" customWidth="1"/>
    <col min="12032" max="12032" width="17.7109375" style="2" customWidth="1"/>
    <col min="12033" max="12033" width="20.42578125" style="2" customWidth="1"/>
    <col min="12034" max="12034" width="1" style="2" customWidth="1"/>
    <col min="12035" max="12284" width="10" style="2"/>
    <col min="12285" max="12285" width="1" style="2" customWidth="1"/>
    <col min="12286" max="12286" width="3.28515625" style="2" customWidth="1"/>
    <col min="12287" max="12287" width="41.140625" style="2" customWidth="1"/>
    <col min="12288" max="12288" width="17.7109375" style="2" customWidth="1"/>
    <col min="12289" max="12289" width="20.42578125" style="2" customWidth="1"/>
    <col min="12290" max="12290" width="1" style="2" customWidth="1"/>
    <col min="12291" max="12540" width="10" style="2"/>
    <col min="12541" max="12541" width="1" style="2" customWidth="1"/>
    <col min="12542" max="12542" width="3.28515625" style="2" customWidth="1"/>
    <col min="12543" max="12543" width="41.140625" style="2" customWidth="1"/>
    <col min="12544" max="12544" width="17.7109375" style="2" customWidth="1"/>
    <col min="12545" max="12545" width="20.42578125" style="2" customWidth="1"/>
    <col min="12546" max="12546" width="1" style="2" customWidth="1"/>
    <col min="12547" max="12796" width="10" style="2"/>
    <col min="12797" max="12797" width="1" style="2" customWidth="1"/>
    <col min="12798" max="12798" width="3.28515625" style="2" customWidth="1"/>
    <col min="12799" max="12799" width="41.140625" style="2" customWidth="1"/>
    <col min="12800" max="12800" width="17.7109375" style="2" customWidth="1"/>
    <col min="12801" max="12801" width="20.42578125" style="2" customWidth="1"/>
    <col min="12802" max="12802" width="1" style="2" customWidth="1"/>
    <col min="12803" max="13052" width="10" style="2"/>
    <col min="13053" max="13053" width="1" style="2" customWidth="1"/>
    <col min="13054" max="13054" width="3.28515625" style="2" customWidth="1"/>
    <col min="13055" max="13055" width="41.140625" style="2" customWidth="1"/>
    <col min="13056" max="13056" width="17.7109375" style="2" customWidth="1"/>
    <col min="13057" max="13057" width="20.42578125" style="2" customWidth="1"/>
    <col min="13058" max="13058" width="1" style="2" customWidth="1"/>
    <col min="13059" max="13308" width="10" style="2"/>
    <col min="13309" max="13309" width="1" style="2" customWidth="1"/>
    <col min="13310" max="13310" width="3.28515625" style="2" customWidth="1"/>
    <col min="13311" max="13311" width="41.140625" style="2" customWidth="1"/>
    <col min="13312" max="13312" width="17.7109375" style="2" customWidth="1"/>
    <col min="13313" max="13313" width="20.42578125" style="2" customWidth="1"/>
    <col min="13314" max="13314" width="1" style="2" customWidth="1"/>
    <col min="13315" max="13564" width="10" style="2"/>
    <col min="13565" max="13565" width="1" style="2" customWidth="1"/>
    <col min="13566" max="13566" width="3.28515625" style="2" customWidth="1"/>
    <col min="13567" max="13567" width="41.140625" style="2" customWidth="1"/>
    <col min="13568" max="13568" width="17.7109375" style="2" customWidth="1"/>
    <col min="13569" max="13569" width="20.42578125" style="2" customWidth="1"/>
    <col min="13570" max="13570" width="1" style="2" customWidth="1"/>
    <col min="13571" max="13820" width="10" style="2"/>
    <col min="13821" max="13821" width="1" style="2" customWidth="1"/>
    <col min="13822" max="13822" width="3.28515625" style="2" customWidth="1"/>
    <col min="13823" max="13823" width="41.140625" style="2" customWidth="1"/>
    <col min="13824" max="13824" width="17.7109375" style="2" customWidth="1"/>
    <col min="13825" max="13825" width="20.42578125" style="2" customWidth="1"/>
    <col min="13826" max="13826" width="1" style="2" customWidth="1"/>
    <col min="13827" max="14076" width="10" style="2"/>
    <col min="14077" max="14077" width="1" style="2" customWidth="1"/>
    <col min="14078" max="14078" width="3.28515625" style="2" customWidth="1"/>
    <col min="14079" max="14079" width="41.140625" style="2" customWidth="1"/>
    <col min="14080" max="14080" width="17.7109375" style="2" customWidth="1"/>
    <col min="14081" max="14081" width="20.42578125" style="2" customWidth="1"/>
    <col min="14082" max="14082" width="1" style="2" customWidth="1"/>
    <col min="14083" max="14332" width="10" style="2"/>
    <col min="14333" max="14333" width="1" style="2" customWidth="1"/>
    <col min="14334" max="14334" width="3.28515625" style="2" customWidth="1"/>
    <col min="14335" max="14335" width="41.140625" style="2" customWidth="1"/>
    <col min="14336" max="14336" width="17.7109375" style="2" customWidth="1"/>
    <col min="14337" max="14337" width="20.42578125" style="2" customWidth="1"/>
    <col min="14338" max="14338" width="1" style="2" customWidth="1"/>
    <col min="14339" max="14588" width="10" style="2"/>
    <col min="14589" max="14589" width="1" style="2" customWidth="1"/>
    <col min="14590" max="14590" width="3.28515625" style="2" customWidth="1"/>
    <col min="14591" max="14591" width="41.140625" style="2" customWidth="1"/>
    <col min="14592" max="14592" width="17.7109375" style="2" customWidth="1"/>
    <col min="14593" max="14593" width="20.42578125" style="2" customWidth="1"/>
    <col min="14594" max="14594" width="1" style="2" customWidth="1"/>
    <col min="14595" max="14844" width="10" style="2"/>
    <col min="14845" max="14845" width="1" style="2" customWidth="1"/>
    <col min="14846" max="14846" width="3.28515625" style="2" customWidth="1"/>
    <col min="14847" max="14847" width="41.140625" style="2" customWidth="1"/>
    <col min="14848" max="14848" width="17.7109375" style="2" customWidth="1"/>
    <col min="14849" max="14849" width="20.42578125" style="2" customWidth="1"/>
    <col min="14850" max="14850" width="1" style="2" customWidth="1"/>
    <col min="14851" max="15100" width="10" style="2"/>
    <col min="15101" max="15101" width="1" style="2" customWidth="1"/>
    <col min="15102" max="15102" width="3.28515625" style="2" customWidth="1"/>
    <col min="15103" max="15103" width="41.140625" style="2" customWidth="1"/>
    <col min="15104" max="15104" width="17.7109375" style="2" customWidth="1"/>
    <col min="15105" max="15105" width="20.42578125" style="2" customWidth="1"/>
    <col min="15106" max="15106" width="1" style="2" customWidth="1"/>
    <col min="15107" max="15356" width="10" style="2"/>
    <col min="15357" max="15357" width="1" style="2" customWidth="1"/>
    <col min="15358" max="15358" width="3.28515625" style="2" customWidth="1"/>
    <col min="15359" max="15359" width="41.140625" style="2" customWidth="1"/>
    <col min="15360" max="15360" width="17.7109375" style="2" customWidth="1"/>
    <col min="15361" max="15361" width="20.42578125" style="2" customWidth="1"/>
    <col min="15362" max="15362" width="1" style="2" customWidth="1"/>
    <col min="15363" max="15612" width="10" style="2"/>
    <col min="15613" max="15613" width="1" style="2" customWidth="1"/>
    <col min="15614" max="15614" width="3.28515625" style="2" customWidth="1"/>
    <col min="15615" max="15615" width="41.140625" style="2" customWidth="1"/>
    <col min="15616" max="15616" width="17.7109375" style="2" customWidth="1"/>
    <col min="15617" max="15617" width="20.42578125" style="2" customWidth="1"/>
    <col min="15618" max="15618" width="1" style="2" customWidth="1"/>
    <col min="15619" max="15868" width="10" style="2"/>
    <col min="15869" max="15869" width="1" style="2" customWidth="1"/>
    <col min="15870" max="15870" width="3.28515625" style="2" customWidth="1"/>
    <col min="15871" max="15871" width="41.140625" style="2" customWidth="1"/>
    <col min="15872" max="15872" width="17.7109375" style="2" customWidth="1"/>
    <col min="15873" max="15873" width="20.42578125" style="2" customWidth="1"/>
    <col min="15874" max="15874" width="1" style="2" customWidth="1"/>
    <col min="15875" max="16124" width="10" style="2"/>
    <col min="16125" max="16125" width="1" style="2" customWidth="1"/>
    <col min="16126" max="16126" width="3.28515625" style="2" customWidth="1"/>
    <col min="16127" max="16127" width="41.140625" style="2" customWidth="1"/>
    <col min="16128" max="16128" width="17.7109375" style="2" customWidth="1"/>
    <col min="16129" max="16129" width="20.42578125" style="2" customWidth="1"/>
    <col min="16130" max="16130" width="1" style="2" customWidth="1"/>
    <col min="16131" max="16384" width="10" style="2"/>
  </cols>
  <sheetData>
    <row r="1" spans="1:9" s="1" customFormat="1" ht="12" customHeight="1" x14ac:dyDescent="0.15">
      <c r="A1" s="22"/>
      <c r="B1" s="22"/>
      <c r="C1" s="22"/>
      <c r="D1" s="22"/>
      <c r="E1" s="211"/>
      <c r="F1" s="212"/>
    </row>
    <row r="2" spans="1:9" ht="49.5" customHeight="1" x14ac:dyDescent="0.25">
      <c r="A2" s="383" t="s">
        <v>265</v>
      </c>
      <c r="B2" s="383"/>
      <c r="C2" s="383"/>
      <c r="D2" s="383"/>
    </row>
    <row r="3" spans="1:9" s="62" customFormat="1" ht="12.75" customHeight="1" x14ac:dyDescent="0.25">
      <c r="A3" s="103"/>
      <c r="B3" s="103"/>
      <c r="C3" s="103"/>
      <c r="D3" s="103"/>
      <c r="E3" s="214"/>
      <c r="F3" s="215"/>
    </row>
    <row r="4" spans="1:9" s="1" customFormat="1" ht="15" customHeight="1" x14ac:dyDescent="0.15">
      <c r="A4" s="104"/>
      <c r="B4" s="104"/>
      <c r="C4" s="104"/>
      <c r="D4" s="104"/>
      <c r="E4" s="247">
        <v>0.35</v>
      </c>
      <c r="F4" s="212"/>
    </row>
    <row r="5" spans="1:9" ht="48.75" customHeight="1" x14ac:dyDescent="0.25">
      <c r="A5" s="104"/>
      <c r="B5" s="96" t="s">
        <v>103</v>
      </c>
      <c r="C5" s="96" t="s">
        <v>116</v>
      </c>
      <c r="D5" s="96" t="s">
        <v>98</v>
      </c>
    </row>
    <row r="6" spans="1:9" ht="51.75" customHeight="1" x14ac:dyDescent="0.25">
      <c r="A6" s="104"/>
      <c r="B6" s="18" t="s">
        <v>117</v>
      </c>
      <c r="C6" s="96">
        <v>1</v>
      </c>
      <c r="D6" s="253">
        <f>'Форма 1.2'!F12</f>
        <v>5.1534850126004221E-2</v>
      </c>
      <c r="E6" s="248">
        <f>D9*0.65</f>
        <v>3.7115000000000002E-2</v>
      </c>
      <c r="F6" s="249">
        <f>D9</f>
        <v>5.7099999999999998E-2</v>
      </c>
      <c r="G6" s="213">
        <f>F6*1.35</f>
        <v>7.7085000000000001E-2</v>
      </c>
    </row>
    <row r="7" spans="1:9" ht="30" x14ac:dyDescent="0.25">
      <c r="A7" s="104"/>
      <c r="B7" s="18" t="s">
        <v>266</v>
      </c>
      <c r="C7" s="105" t="s">
        <v>271</v>
      </c>
      <c r="D7" s="253">
        <f>0.4*'Форма 3.1'!C12+0.4*'Форма 3.2'!C12+0.2*'Форма 3.3'!C12</f>
        <v>1</v>
      </c>
      <c r="E7" s="250">
        <f>D10*0.65</f>
        <v>0.65</v>
      </c>
      <c r="F7" s="249">
        <f>D10</f>
        <v>1</v>
      </c>
    </row>
    <row r="8" spans="1:9" ht="53.25" customHeight="1" x14ac:dyDescent="0.25">
      <c r="A8" s="104"/>
      <c r="B8" s="18" t="s">
        <v>267</v>
      </c>
      <c r="C8" s="105" t="s">
        <v>272</v>
      </c>
      <c r="D8" s="253">
        <f>0.1*'Форма 2.1'!F38+0.7*'Форма 2.2'!F28+0.2*'Форма 2.3'!F37</f>
        <v>0.8822916666666667</v>
      </c>
      <c r="E8" s="251">
        <f>D11*0.65</f>
        <v>0.58337499999999998</v>
      </c>
      <c r="F8" s="252">
        <f>D11</f>
        <v>0.89749999999999996</v>
      </c>
      <c r="G8" s="217"/>
      <c r="H8" s="213"/>
      <c r="I8" s="213"/>
    </row>
    <row r="9" spans="1:9" ht="18.75" x14ac:dyDescent="0.25">
      <c r="A9" s="104"/>
      <c r="B9" s="18" t="s">
        <v>118</v>
      </c>
      <c r="C9" s="96">
        <v>4</v>
      </c>
      <c r="D9" s="253">
        <f>'Форма 1.4'!D9</f>
        <v>5.7099999999999998E-2</v>
      </c>
      <c r="E9" s="216"/>
    </row>
    <row r="10" spans="1:9" ht="18.75" x14ac:dyDescent="0.25">
      <c r="A10" s="104"/>
      <c r="B10" s="18" t="s">
        <v>119</v>
      </c>
      <c r="C10" s="96">
        <v>4</v>
      </c>
      <c r="D10" s="253">
        <f>'Форма 1.4'!D10</f>
        <v>1</v>
      </c>
      <c r="E10" s="216"/>
    </row>
    <row r="11" spans="1:9" ht="18.75" x14ac:dyDescent="0.25">
      <c r="A11" s="104"/>
      <c r="B11" s="18" t="s">
        <v>120</v>
      </c>
      <c r="C11" s="96">
        <v>4</v>
      </c>
      <c r="D11" s="253">
        <f>'Форма 1.4'!D11</f>
        <v>0.89749999999999996</v>
      </c>
      <c r="E11" s="216">
        <f>D11/D8</f>
        <v>1.017237308146399</v>
      </c>
    </row>
    <row r="12" spans="1:9" ht="45" customHeight="1" x14ac:dyDescent="0.25">
      <c r="A12" s="104"/>
      <c r="B12" s="18" t="s">
        <v>121</v>
      </c>
      <c r="C12" s="96" t="s">
        <v>270</v>
      </c>
      <c r="D12" s="60">
        <v>0</v>
      </c>
      <c r="E12" s="210" t="s">
        <v>196</v>
      </c>
    </row>
    <row r="13" spans="1:9" ht="66.75" customHeight="1" x14ac:dyDescent="0.25">
      <c r="A13" s="104"/>
      <c r="B13" s="18" t="s">
        <v>122</v>
      </c>
      <c r="C13" s="96" t="s">
        <v>270</v>
      </c>
      <c r="D13" s="60" t="s">
        <v>39</v>
      </c>
    </row>
    <row r="14" spans="1:9" ht="45" x14ac:dyDescent="0.25">
      <c r="A14" s="104"/>
      <c r="B14" s="18" t="s">
        <v>268</v>
      </c>
      <c r="C14" s="96" t="s">
        <v>270</v>
      </c>
      <c r="D14" s="60">
        <v>0</v>
      </c>
      <c r="E14" s="210" t="s">
        <v>197</v>
      </c>
    </row>
    <row r="15" spans="1:9" ht="45" x14ac:dyDescent="0.25">
      <c r="A15" s="286"/>
      <c r="B15" s="18" t="s">
        <v>269</v>
      </c>
      <c r="C15" s="96" t="s">
        <v>270</v>
      </c>
      <c r="D15" s="60">
        <v>0</v>
      </c>
      <c r="E15" s="210" t="s">
        <v>197</v>
      </c>
    </row>
    <row r="16" spans="1:9" s="1" customFormat="1" ht="28.5" customHeight="1" x14ac:dyDescent="0.15">
      <c r="A16" s="22"/>
      <c r="B16" s="22"/>
      <c r="C16" s="22"/>
      <c r="D16" s="22"/>
      <c r="E16" s="211"/>
      <c r="F16" s="212"/>
    </row>
    <row r="17" spans="2:4" x14ac:dyDescent="0.25">
      <c r="B17" s="106"/>
      <c r="C17" s="99"/>
      <c r="D17" s="104"/>
    </row>
    <row r="18" spans="2:4" x14ac:dyDescent="0.25">
      <c r="B18" s="234" t="str">
        <f>Содержание!C26</f>
        <v>Генеральный директор</v>
      </c>
      <c r="C18" s="235"/>
      <c r="D18" s="234" t="str">
        <f>Содержание!E26</f>
        <v>Мажурин В.А.</v>
      </c>
    </row>
    <row r="19" spans="2:4" x14ac:dyDescent="0.25">
      <c r="B19" s="93" t="s">
        <v>208</v>
      </c>
      <c r="C19" s="107" t="s">
        <v>207</v>
      </c>
      <c r="D19" s="4" t="s">
        <v>2</v>
      </c>
    </row>
    <row r="20" spans="2:4" x14ac:dyDescent="0.25">
      <c r="B20" s="1"/>
      <c r="C20" s="1"/>
      <c r="D20" s="1"/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8"/>
  <sheetViews>
    <sheetView view="pageBreakPreview" zoomScale="115" zoomScaleNormal="100" zoomScaleSheetLayoutView="115" workbookViewId="0">
      <selection activeCell="B1" sqref="B1:D1"/>
    </sheetView>
  </sheetViews>
  <sheetFormatPr defaultColWidth="10" defaultRowHeight="15" x14ac:dyDescent="0.25"/>
  <cols>
    <col min="1" max="1" width="1" style="1" customWidth="1"/>
    <col min="2" max="2" width="47.85546875" style="2" customWidth="1"/>
    <col min="3" max="3" width="17.7109375" style="2" customWidth="1"/>
    <col min="4" max="4" width="29.28515625" style="63" customWidth="1"/>
    <col min="5" max="5" width="1" style="1" customWidth="1"/>
    <col min="6" max="256" width="10" style="2"/>
    <col min="257" max="257" width="1" style="2" customWidth="1"/>
    <col min="258" max="258" width="37.28515625" style="2" customWidth="1"/>
    <col min="259" max="259" width="20.42578125" style="2" customWidth="1"/>
    <col min="260" max="260" width="29.28515625" style="2" customWidth="1"/>
    <col min="261" max="261" width="1" style="2" customWidth="1"/>
    <col min="262" max="512" width="10" style="2"/>
    <col min="513" max="513" width="1" style="2" customWidth="1"/>
    <col min="514" max="514" width="37.28515625" style="2" customWidth="1"/>
    <col min="515" max="515" width="20.42578125" style="2" customWidth="1"/>
    <col min="516" max="516" width="29.28515625" style="2" customWidth="1"/>
    <col min="517" max="517" width="1" style="2" customWidth="1"/>
    <col min="518" max="768" width="10" style="2"/>
    <col min="769" max="769" width="1" style="2" customWidth="1"/>
    <col min="770" max="770" width="37.28515625" style="2" customWidth="1"/>
    <col min="771" max="771" width="20.42578125" style="2" customWidth="1"/>
    <col min="772" max="772" width="29.28515625" style="2" customWidth="1"/>
    <col min="773" max="773" width="1" style="2" customWidth="1"/>
    <col min="774" max="1024" width="10" style="2"/>
    <col min="1025" max="1025" width="1" style="2" customWidth="1"/>
    <col min="1026" max="1026" width="37.28515625" style="2" customWidth="1"/>
    <col min="1027" max="1027" width="20.42578125" style="2" customWidth="1"/>
    <col min="1028" max="1028" width="29.28515625" style="2" customWidth="1"/>
    <col min="1029" max="1029" width="1" style="2" customWidth="1"/>
    <col min="1030" max="1280" width="10" style="2"/>
    <col min="1281" max="1281" width="1" style="2" customWidth="1"/>
    <col min="1282" max="1282" width="37.28515625" style="2" customWidth="1"/>
    <col min="1283" max="1283" width="20.42578125" style="2" customWidth="1"/>
    <col min="1284" max="1284" width="29.28515625" style="2" customWidth="1"/>
    <col min="1285" max="1285" width="1" style="2" customWidth="1"/>
    <col min="1286" max="1536" width="10" style="2"/>
    <col min="1537" max="1537" width="1" style="2" customWidth="1"/>
    <col min="1538" max="1538" width="37.28515625" style="2" customWidth="1"/>
    <col min="1539" max="1539" width="20.42578125" style="2" customWidth="1"/>
    <col min="1540" max="1540" width="29.28515625" style="2" customWidth="1"/>
    <col min="1541" max="1541" width="1" style="2" customWidth="1"/>
    <col min="1542" max="1792" width="10" style="2"/>
    <col min="1793" max="1793" width="1" style="2" customWidth="1"/>
    <col min="1794" max="1794" width="37.28515625" style="2" customWidth="1"/>
    <col min="1795" max="1795" width="20.42578125" style="2" customWidth="1"/>
    <col min="1796" max="1796" width="29.28515625" style="2" customWidth="1"/>
    <col min="1797" max="1797" width="1" style="2" customWidth="1"/>
    <col min="1798" max="2048" width="10" style="2"/>
    <col min="2049" max="2049" width="1" style="2" customWidth="1"/>
    <col min="2050" max="2050" width="37.28515625" style="2" customWidth="1"/>
    <col min="2051" max="2051" width="20.42578125" style="2" customWidth="1"/>
    <col min="2052" max="2052" width="29.28515625" style="2" customWidth="1"/>
    <col min="2053" max="2053" width="1" style="2" customWidth="1"/>
    <col min="2054" max="2304" width="10" style="2"/>
    <col min="2305" max="2305" width="1" style="2" customWidth="1"/>
    <col min="2306" max="2306" width="37.28515625" style="2" customWidth="1"/>
    <col min="2307" max="2307" width="20.42578125" style="2" customWidth="1"/>
    <col min="2308" max="2308" width="29.28515625" style="2" customWidth="1"/>
    <col min="2309" max="2309" width="1" style="2" customWidth="1"/>
    <col min="2310" max="2560" width="10" style="2"/>
    <col min="2561" max="2561" width="1" style="2" customWidth="1"/>
    <col min="2562" max="2562" width="37.28515625" style="2" customWidth="1"/>
    <col min="2563" max="2563" width="20.42578125" style="2" customWidth="1"/>
    <col min="2564" max="2564" width="29.28515625" style="2" customWidth="1"/>
    <col min="2565" max="2565" width="1" style="2" customWidth="1"/>
    <col min="2566" max="2816" width="10" style="2"/>
    <col min="2817" max="2817" width="1" style="2" customWidth="1"/>
    <col min="2818" max="2818" width="37.28515625" style="2" customWidth="1"/>
    <col min="2819" max="2819" width="20.42578125" style="2" customWidth="1"/>
    <col min="2820" max="2820" width="29.28515625" style="2" customWidth="1"/>
    <col min="2821" max="2821" width="1" style="2" customWidth="1"/>
    <col min="2822" max="3072" width="10" style="2"/>
    <col min="3073" max="3073" width="1" style="2" customWidth="1"/>
    <col min="3074" max="3074" width="37.28515625" style="2" customWidth="1"/>
    <col min="3075" max="3075" width="20.42578125" style="2" customWidth="1"/>
    <col min="3076" max="3076" width="29.28515625" style="2" customWidth="1"/>
    <col min="3077" max="3077" width="1" style="2" customWidth="1"/>
    <col min="3078" max="3328" width="10" style="2"/>
    <col min="3329" max="3329" width="1" style="2" customWidth="1"/>
    <col min="3330" max="3330" width="37.28515625" style="2" customWidth="1"/>
    <col min="3331" max="3331" width="20.42578125" style="2" customWidth="1"/>
    <col min="3332" max="3332" width="29.28515625" style="2" customWidth="1"/>
    <col min="3333" max="3333" width="1" style="2" customWidth="1"/>
    <col min="3334" max="3584" width="10" style="2"/>
    <col min="3585" max="3585" width="1" style="2" customWidth="1"/>
    <col min="3586" max="3586" width="37.28515625" style="2" customWidth="1"/>
    <col min="3587" max="3587" width="20.42578125" style="2" customWidth="1"/>
    <col min="3588" max="3588" width="29.28515625" style="2" customWidth="1"/>
    <col min="3589" max="3589" width="1" style="2" customWidth="1"/>
    <col min="3590" max="3840" width="10" style="2"/>
    <col min="3841" max="3841" width="1" style="2" customWidth="1"/>
    <col min="3842" max="3842" width="37.28515625" style="2" customWidth="1"/>
    <col min="3843" max="3843" width="20.42578125" style="2" customWidth="1"/>
    <col min="3844" max="3844" width="29.28515625" style="2" customWidth="1"/>
    <col min="3845" max="3845" width="1" style="2" customWidth="1"/>
    <col min="3846" max="4096" width="10" style="2"/>
    <col min="4097" max="4097" width="1" style="2" customWidth="1"/>
    <col min="4098" max="4098" width="37.28515625" style="2" customWidth="1"/>
    <col min="4099" max="4099" width="20.42578125" style="2" customWidth="1"/>
    <col min="4100" max="4100" width="29.28515625" style="2" customWidth="1"/>
    <col min="4101" max="4101" width="1" style="2" customWidth="1"/>
    <col min="4102" max="4352" width="10" style="2"/>
    <col min="4353" max="4353" width="1" style="2" customWidth="1"/>
    <col min="4354" max="4354" width="37.28515625" style="2" customWidth="1"/>
    <col min="4355" max="4355" width="20.42578125" style="2" customWidth="1"/>
    <col min="4356" max="4356" width="29.28515625" style="2" customWidth="1"/>
    <col min="4357" max="4357" width="1" style="2" customWidth="1"/>
    <col min="4358" max="4608" width="10" style="2"/>
    <col min="4609" max="4609" width="1" style="2" customWidth="1"/>
    <col min="4610" max="4610" width="37.28515625" style="2" customWidth="1"/>
    <col min="4611" max="4611" width="20.42578125" style="2" customWidth="1"/>
    <col min="4612" max="4612" width="29.28515625" style="2" customWidth="1"/>
    <col min="4613" max="4613" width="1" style="2" customWidth="1"/>
    <col min="4614" max="4864" width="10" style="2"/>
    <col min="4865" max="4865" width="1" style="2" customWidth="1"/>
    <col min="4866" max="4866" width="37.28515625" style="2" customWidth="1"/>
    <col min="4867" max="4867" width="20.42578125" style="2" customWidth="1"/>
    <col min="4868" max="4868" width="29.28515625" style="2" customWidth="1"/>
    <col min="4869" max="4869" width="1" style="2" customWidth="1"/>
    <col min="4870" max="5120" width="10" style="2"/>
    <col min="5121" max="5121" width="1" style="2" customWidth="1"/>
    <col min="5122" max="5122" width="37.28515625" style="2" customWidth="1"/>
    <col min="5123" max="5123" width="20.42578125" style="2" customWidth="1"/>
    <col min="5124" max="5124" width="29.28515625" style="2" customWidth="1"/>
    <col min="5125" max="5125" width="1" style="2" customWidth="1"/>
    <col min="5126" max="5376" width="10" style="2"/>
    <col min="5377" max="5377" width="1" style="2" customWidth="1"/>
    <col min="5378" max="5378" width="37.28515625" style="2" customWidth="1"/>
    <col min="5379" max="5379" width="20.42578125" style="2" customWidth="1"/>
    <col min="5380" max="5380" width="29.28515625" style="2" customWidth="1"/>
    <col min="5381" max="5381" width="1" style="2" customWidth="1"/>
    <col min="5382" max="5632" width="10" style="2"/>
    <col min="5633" max="5633" width="1" style="2" customWidth="1"/>
    <col min="5634" max="5634" width="37.28515625" style="2" customWidth="1"/>
    <col min="5635" max="5635" width="20.42578125" style="2" customWidth="1"/>
    <col min="5636" max="5636" width="29.28515625" style="2" customWidth="1"/>
    <col min="5637" max="5637" width="1" style="2" customWidth="1"/>
    <col min="5638" max="5888" width="10" style="2"/>
    <col min="5889" max="5889" width="1" style="2" customWidth="1"/>
    <col min="5890" max="5890" width="37.28515625" style="2" customWidth="1"/>
    <col min="5891" max="5891" width="20.42578125" style="2" customWidth="1"/>
    <col min="5892" max="5892" width="29.28515625" style="2" customWidth="1"/>
    <col min="5893" max="5893" width="1" style="2" customWidth="1"/>
    <col min="5894" max="6144" width="10" style="2"/>
    <col min="6145" max="6145" width="1" style="2" customWidth="1"/>
    <col min="6146" max="6146" width="37.28515625" style="2" customWidth="1"/>
    <col min="6147" max="6147" width="20.42578125" style="2" customWidth="1"/>
    <col min="6148" max="6148" width="29.28515625" style="2" customWidth="1"/>
    <col min="6149" max="6149" width="1" style="2" customWidth="1"/>
    <col min="6150" max="6400" width="10" style="2"/>
    <col min="6401" max="6401" width="1" style="2" customWidth="1"/>
    <col min="6402" max="6402" width="37.28515625" style="2" customWidth="1"/>
    <col min="6403" max="6403" width="20.42578125" style="2" customWidth="1"/>
    <col min="6404" max="6404" width="29.28515625" style="2" customWidth="1"/>
    <col min="6405" max="6405" width="1" style="2" customWidth="1"/>
    <col min="6406" max="6656" width="10" style="2"/>
    <col min="6657" max="6657" width="1" style="2" customWidth="1"/>
    <col min="6658" max="6658" width="37.28515625" style="2" customWidth="1"/>
    <col min="6659" max="6659" width="20.42578125" style="2" customWidth="1"/>
    <col min="6660" max="6660" width="29.28515625" style="2" customWidth="1"/>
    <col min="6661" max="6661" width="1" style="2" customWidth="1"/>
    <col min="6662" max="6912" width="10" style="2"/>
    <col min="6913" max="6913" width="1" style="2" customWidth="1"/>
    <col min="6914" max="6914" width="37.28515625" style="2" customWidth="1"/>
    <col min="6915" max="6915" width="20.42578125" style="2" customWidth="1"/>
    <col min="6916" max="6916" width="29.28515625" style="2" customWidth="1"/>
    <col min="6917" max="6917" width="1" style="2" customWidth="1"/>
    <col min="6918" max="7168" width="10" style="2"/>
    <col min="7169" max="7169" width="1" style="2" customWidth="1"/>
    <col min="7170" max="7170" width="37.28515625" style="2" customWidth="1"/>
    <col min="7171" max="7171" width="20.42578125" style="2" customWidth="1"/>
    <col min="7172" max="7172" width="29.28515625" style="2" customWidth="1"/>
    <col min="7173" max="7173" width="1" style="2" customWidth="1"/>
    <col min="7174" max="7424" width="10" style="2"/>
    <col min="7425" max="7425" width="1" style="2" customWidth="1"/>
    <col min="7426" max="7426" width="37.28515625" style="2" customWidth="1"/>
    <col min="7427" max="7427" width="20.42578125" style="2" customWidth="1"/>
    <col min="7428" max="7428" width="29.28515625" style="2" customWidth="1"/>
    <col min="7429" max="7429" width="1" style="2" customWidth="1"/>
    <col min="7430" max="7680" width="10" style="2"/>
    <col min="7681" max="7681" width="1" style="2" customWidth="1"/>
    <col min="7682" max="7682" width="37.28515625" style="2" customWidth="1"/>
    <col min="7683" max="7683" width="20.42578125" style="2" customWidth="1"/>
    <col min="7684" max="7684" width="29.28515625" style="2" customWidth="1"/>
    <col min="7685" max="7685" width="1" style="2" customWidth="1"/>
    <col min="7686" max="7936" width="10" style="2"/>
    <col min="7937" max="7937" width="1" style="2" customWidth="1"/>
    <col min="7938" max="7938" width="37.28515625" style="2" customWidth="1"/>
    <col min="7939" max="7939" width="20.42578125" style="2" customWidth="1"/>
    <col min="7940" max="7940" width="29.28515625" style="2" customWidth="1"/>
    <col min="7941" max="7941" width="1" style="2" customWidth="1"/>
    <col min="7942" max="8192" width="10" style="2"/>
    <col min="8193" max="8193" width="1" style="2" customWidth="1"/>
    <col min="8194" max="8194" width="37.28515625" style="2" customWidth="1"/>
    <col min="8195" max="8195" width="20.42578125" style="2" customWidth="1"/>
    <col min="8196" max="8196" width="29.28515625" style="2" customWidth="1"/>
    <col min="8197" max="8197" width="1" style="2" customWidth="1"/>
    <col min="8198" max="8448" width="10" style="2"/>
    <col min="8449" max="8449" width="1" style="2" customWidth="1"/>
    <col min="8450" max="8450" width="37.28515625" style="2" customWidth="1"/>
    <col min="8451" max="8451" width="20.42578125" style="2" customWidth="1"/>
    <col min="8452" max="8452" width="29.28515625" style="2" customWidth="1"/>
    <col min="8453" max="8453" width="1" style="2" customWidth="1"/>
    <col min="8454" max="8704" width="10" style="2"/>
    <col min="8705" max="8705" width="1" style="2" customWidth="1"/>
    <col min="8706" max="8706" width="37.28515625" style="2" customWidth="1"/>
    <col min="8707" max="8707" width="20.42578125" style="2" customWidth="1"/>
    <col min="8708" max="8708" width="29.28515625" style="2" customWidth="1"/>
    <col min="8709" max="8709" width="1" style="2" customWidth="1"/>
    <col min="8710" max="8960" width="10" style="2"/>
    <col min="8961" max="8961" width="1" style="2" customWidth="1"/>
    <col min="8962" max="8962" width="37.28515625" style="2" customWidth="1"/>
    <col min="8963" max="8963" width="20.42578125" style="2" customWidth="1"/>
    <col min="8964" max="8964" width="29.28515625" style="2" customWidth="1"/>
    <col min="8965" max="8965" width="1" style="2" customWidth="1"/>
    <col min="8966" max="9216" width="10" style="2"/>
    <col min="9217" max="9217" width="1" style="2" customWidth="1"/>
    <col min="9218" max="9218" width="37.28515625" style="2" customWidth="1"/>
    <col min="9219" max="9219" width="20.42578125" style="2" customWidth="1"/>
    <col min="9220" max="9220" width="29.28515625" style="2" customWidth="1"/>
    <col min="9221" max="9221" width="1" style="2" customWidth="1"/>
    <col min="9222" max="9472" width="10" style="2"/>
    <col min="9473" max="9473" width="1" style="2" customWidth="1"/>
    <col min="9474" max="9474" width="37.28515625" style="2" customWidth="1"/>
    <col min="9475" max="9475" width="20.42578125" style="2" customWidth="1"/>
    <col min="9476" max="9476" width="29.28515625" style="2" customWidth="1"/>
    <col min="9477" max="9477" width="1" style="2" customWidth="1"/>
    <col min="9478" max="9728" width="10" style="2"/>
    <col min="9729" max="9729" width="1" style="2" customWidth="1"/>
    <col min="9730" max="9730" width="37.28515625" style="2" customWidth="1"/>
    <col min="9731" max="9731" width="20.42578125" style="2" customWidth="1"/>
    <col min="9732" max="9732" width="29.28515625" style="2" customWidth="1"/>
    <col min="9733" max="9733" width="1" style="2" customWidth="1"/>
    <col min="9734" max="9984" width="10" style="2"/>
    <col min="9985" max="9985" width="1" style="2" customWidth="1"/>
    <col min="9986" max="9986" width="37.28515625" style="2" customWidth="1"/>
    <col min="9987" max="9987" width="20.42578125" style="2" customWidth="1"/>
    <col min="9988" max="9988" width="29.28515625" style="2" customWidth="1"/>
    <col min="9989" max="9989" width="1" style="2" customWidth="1"/>
    <col min="9990" max="10240" width="10" style="2"/>
    <col min="10241" max="10241" width="1" style="2" customWidth="1"/>
    <col min="10242" max="10242" width="37.28515625" style="2" customWidth="1"/>
    <col min="10243" max="10243" width="20.42578125" style="2" customWidth="1"/>
    <col min="10244" max="10244" width="29.28515625" style="2" customWidth="1"/>
    <col min="10245" max="10245" width="1" style="2" customWidth="1"/>
    <col min="10246" max="10496" width="10" style="2"/>
    <col min="10497" max="10497" width="1" style="2" customWidth="1"/>
    <col min="10498" max="10498" width="37.28515625" style="2" customWidth="1"/>
    <col min="10499" max="10499" width="20.42578125" style="2" customWidth="1"/>
    <col min="10500" max="10500" width="29.28515625" style="2" customWidth="1"/>
    <col min="10501" max="10501" width="1" style="2" customWidth="1"/>
    <col min="10502" max="10752" width="10" style="2"/>
    <col min="10753" max="10753" width="1" style="2" customWidth="1"/>
    <col min="10754" max="10754" width="37.28515625" style="2" customWidth="1"/>
    <col min="10755" max="10755" width="20.42578125" style="2" customWidth="1"/>
    <col min="10756" max="10756" width="29.28515625" style="2" customWidth="1"/>
    <col min="10757" max="10757" width="1" style="2" customWidth="1"/>
    <col min="10758" max="11008" width="10" style="2"/>
    <col min="11009" max="11009" width="1" style="2" customWidth="1"/>
    <col min="11010" max="11010" width="37.28515625" style="2" customWidth="1"/>
    <col min="11011" max="11011" width="20.42578125" style="2" customWidth="1"/>
    <col min="11012" max="11012" width="29.28515625" style="2" customWidth="1"/>
    <col min="11013" max="11013" width="1" style="2" customWidth="1"/>
    <col min="11014" max="11264" width="10" style="2"/>
    <col min="11265" max="11265" width="1" style="2" customWidth="1"/>
    <col min="11266" max="11266" width="37.28515625" style="2" customWidth="1"/>
    <col min="11267" max="11267" width="20.42578125" style="2" customWidth="1"/>
    <col min="11268" max="11268" width="29.28515625" style="2" customWidth="1"/>
    <col min="11269" max="11269" width="1" style="2" customWidth="1"/>
    <col min="11270" max="11520" width="10" style="2"/>
    <col min="11521" max="11521" width="1" style="2" customWidth="1"/>
    <col min="11522" max="11522" width="37.28515625" style="2" customWidth="1"/>
    <col min="11523" max="11523" width="20.42578125" style="2" customWidth="1"/>
    <col min="11524" max="11524" width="29.28515625" style="2" customWidth="1"/>
    <col min="11525" max="11525" width="1" style="2" customWidth="1"/>
    <col min="11526" max="11776" width="10" style="2"/>
    <col min="11777" max="11777" width="1" style="2" customWidth="1"/>
    <col min="11778" max="11778" width="37.28515625" style="2" customWidth="1"/>
    <col min="11779" max="11779" width="20.42578125" style="2" customWidth="1"/>
    <col min="11780" max="11780" width="29.28515625" style="2" customWidth="1"/>
    <col min="11781" max="11781" width="1" style="2" customWidth="1"/>
    <col min="11782" max="12032" width="10" style="2"/>
    <col min="12033" max="12033" width="1" style="2" customWidth="1"/>
    <col min="12034" max="12034" width="37.28515625" style="2" customWidth="1"/>
    <col min="12035" max="12035" width="20.42578125" style="2" customWidth="1"/>
    <col min="12036" max="12036" width="29.28515625" style="2" customWidth="1"/>
    <col min="12037" max="12037" width="1" style="2" customWidth="1"/>
    <col min="12038" max="12288" width="10" style="2"/>
    <col min="12289" max="12289" width="1" style="2" customWidth="1"/>
    <col min="12290" max="12290" width="37.28515625" style="2" customWidth="1"/>
    <col min="12291" max="12291" width="20.42578125" style="2" customWidth="1"/>
    <col min="12292" max="12292" width="29.28515625" style="2" customWidth="1"/>
    <col min="12293" max="12293" width="1" style="2" customWidth="1"/>
    <col min="12294" max="12544" width="10" style="2"/>
    <col min="12545" max="12545" width="1" style="2" customWidth="1"/>
    <col min="12546" max="12546" width="37.28515625" style="2" customWidth="1"/>
    <col min="12547" max="12547" width="20.42578125" style="2" customWidth="1"/>
    <col min="12548" max="12548" width="29.28515625" style="2" customWidth="1"/>
    <col min="12549" max="12549" width="1" style="2" customWidth="1"/>
    <col min="12550" max="12800" width="10" style="2"/>
    <col min="12801" max="12801" width="1" style="2" customWidth="1"/>
    <col min="12802" max="12802" width="37.28515625" style="2" customWidth="1"/>
    <col min="12803" max="12803" width="20.42578125" style="2" customWidth="1"/>
    <col min="12804" max="12804" width="29.28515625" style="2" customWidth="1"/>
    <col min="12805" max="12805" width="1" style="2" customWidth="1"/>
    <col min="12806" max="13056" width="10" style="2"/>
    <col min="13057" max="13057" width="1" style="2" customWidth="1"/>
    <col min="13058" max="13058" width="37.28515625" style="2" customWidth="1"/>
    <col min="13059" max="13059" width="20.42578125" style="2" customWidth="1"/>
    <col min="13060" max="13060" width="29.28515625" style="2" customWidth="1"/>
    <col min="13061" max="13061" width="1" style="2" customWidth="1"/>
    <col min="13062" max="13312" width="10" style="2"/>
    <col min="13313" max="13313" width="1" style="2" customWidth="1"/>
    <col min="13314" max="13314" width="37.28515625" style="2" customWidth="1"/>
    <col min="13315" max="13315" width="20.42578125" style="2" customWidth="1"/>
    <col min="13316" max="13316" width="29.28515625" style="2" customWidth="1"/>
    <col min="13317" max="13317" width="1" style="2" customWidth="1"/>
    <col min="13318" max="13568" width="10" style="2"/>
    <col min="13569" max="13569" width="1" style="2" customWidth="1"/>
    <col min="13570" max="13570" width="37.28515625" style="2" customWidth="1"/>
    <col min="13571" max="13571" width="20.42578125" style="2" customWidth="1"/>
    <col min="13572" max="13572" width="29.28515625" style="2" customWidth="1"/>
    <col min="13573" max="13573" width="1" style="2" customWidth="1"/>
    <col min="13574" max="13824" width="10" style="2"/>
    <col min="13825" max="13825" width="1" style="2" customWidth="1"/>
    <col min="13826" max="13826" width="37.28515625" style="2" customWidth="1"/>
    <col min="13827" max="13827" width="20.42578125" style="2" customWidth="1"/>
    <col min="13828" max="13828" width="29.28515625" style="2" customWidth="1"/>
    <col min="13829" max="13829" width="1" style="2" customWidth="1"/>
    <col min="13830" max="14080" width="10" style="2"/>
    <col min="14081" max="14081" width="1" style="2" customWidth="1"/>
    <col min="14082" max="14082" width="37.28515625" style="2" customWidth="1"/>
    <col min="14083" max="14083" width="20.42578125" style="2" customWidth="1"/>
    <col min="14084" max="14084" width="29.28515625" style="2" customWidth="1"/>
    <col min="14085" max="14085" width="1" style="2" customWidth="1"/>
    <col min="14086" max="14336" width="10" style="2"/>
    <col min="14337" max="14337" width="1" style="2" customWidth="1"/>
    <col min="14338" max="14338" width="37.28515625" style="2" customWidth="1"/>
    <col min="14339" max="14339" width="20.42578125" style="2" customWidth="1"/>
    <col min="14340" max="14340" width="29.28515625" style="2" customWidth="1"/>
    <col min="14341" max="14341" width="1" style="2" customWidth="1"/>
    <col min="14342" max="14592" width="10" style="2"/>
    <col min="14593" max="14593" width="1" style="2" customWidth="1"/>
    <col min="14594" max="14594" width="37.28515625" style="2" customWidth="1"/>
    <col min="14595" max="14595" width="20.42578125" style="2" customWidth="1"/>
    <col min="14596" max="14596" width="29.28515625" style="2" customWidth="1"/>
    <col min="14597" max="14597" width="1" style="2" customWidth="1"/>
    <col min="14598" max="14848" width="10" style="2"/>
    <col min="14849" max="14849" width="1" style="2" customWidth="1"/>
    <col min="14850" max="14850" width="37.28515625" style="2" customWidth="1"/>
    <col min="14851" max="14851" width="20.42578125" style="2" customWidth="1"/>
    <col min="14852" max="14852" width="29.28515625" style="2" customWidth="1"/>
    <col min="14853" max="14853" width="1" style="2" customWidth="1"/>
    <col min="14854" max="15104" width="10" style="2"/>
    <col min="15105" max="15105" width="1" style="2" customWidth="1"/>
    <col min="15106" max="15106" width="37.28515625" style="2" customWidth="1"/>
    <col min="15107" max="15107" width="20.42578125" style="2" customWidth="1"/>
    <col min="15108" max="15108" width="29.28515625" style="2" customWidth="1"/>
    <col min="15109" max="15109" width="1" style="2" customWidth="1"/>
    <col min="15110" max="15360" width="10" style="2"/>
    <col min="15361" max="15361" width="1" style="2" customWidth="1"/>
    <col min="15362" max="15362" width="37.28515625" style="2" customWidth="1"/>
    <col min="15363" max="15363" width="20.42578125" style="2" customWidth="1"/>
    <col min="15364" max="15364" width="29.28515625" style="2" customWidth="1"/>
    <col min="15365" max="15365" width="1" style="2" customWidth="1"/>
    <col min="15366" max="15616" width="10" style="2"/>
    <col min="15617" max="15617" width="1" style="2" customWidth="1"/>
    <col min="15618" max="15618" width="37.28515625" style="2" customWidth="1"/>
    <col min="15619" max="15619" width="20.42578125" style="2" customWidth="1"/>
    <col min="15620" max="15620" width="29.28515625" style="2" customWidth="1"/>
    <col min="15621" max="15621" width="1" style="2" customWidth="1"/>
    <col min="15622" max="15872" width="10" style="2"/>
    <col min="15873" max="15873" width="1" style="2" customWidth="1"/>
    <col min="15874" max="15874" width="37.28515625" style="2" customWidth="1"/>
    <col min="15875" max="15875" width="20.42578125" style="2" customWidth="1"/>
    <col min="15876" max="15876" width="29.28515625" style="2" customWidth="1"/>
    <col min="15877" max="15877" width="1" style="2" customWidth="1"/>
    <col min="15878" max="16128" width="10" style="2"/>
    <col min="16129" max="16129" width="1" style="2" customWidth="1"/>
    <col min="16130" max="16130" width="37.28515625" style="2" customWidth="1"/>
    <col min="16131" max="16131" width="20.42578125" style="2" customWidth="1"/>
    <col min="16132" max="16132" width="29.28515625" style="2" customWidth="1"/>
    <col min="16133" max="16133" width="1" style="2" customWidth="1"/>
    <col min="16134" max="16384" width="10" style="2"/>
  </cols>
  <sheetData>
    <row r="1" spans="1:9" ht="44.25" customHeight="1" x14ac:dyDescent="0.25">
      <c r="A1" s="108"/>
      <c r="B1" s="384" t="s">
        <v>273</v>
      </c>
      <c r="C1" s="385"/>
      <c r="D1" s="385"/>
      <c r="E1" s="22"/>
    </row>
    <row r="2" spans="1:9" ht="11.25" customHeight="1" x14ac:dyDescent="0.25">
      <c r="A2" s="52"/>
      <c r="B2" s="109"/>
      <c r="C2" s="109"/>
      <c r="D2" s="109"/>
      <c r="E2" s="22"/>
    </row>
    <row r="3" spans="1:9" ht="10.5" customHeight="1" x14ac:dyDescent="0.25">
      <c r="A3" s="19"/>
      <c r="B3" s="99"/>
      <c r="C3" s="111"/>
      <c r="D3" s="110"/>
      <c r="E3" s="20"/>
      <c r="F3" s="20"/>
      <c r="G3" s="21"/>
    </row>
    <row r="4" spans="1:9" ht="45" x14ac:dyDescent="0.25">
      <c r="A4" s="22"/>
      <c r="B4" s="96" t="s">
        <v>103</v>
      </c>
      <c r="C4" s="96" t="s">
        <v>123</v>
      </c>
      <c r="D4" s="96" t="s">
        <v>98</v>
      </c>
      <c r="E4" s="22"/>
      <c r="I4" s="63"/>
    </row>
    <row r="5" spans="1:9" ht="30" x14ac:dyDescent="0.25">
      <c r="A5" s="22"/>
      <c r="B5" s="112" t="s">
        <v>124</v>
      </c>
      <c r="C5" s="96"/>
      <c r="D5" s="96">
        <v>0.65</v>
      </c>
      <c r="E5" s="22"/>
    </row>
    <row r="6" spans="1:9" ht="30" x14ac:dyDescent="0.25">
      <c r="A6" s="22"/>
      <c r="B6" s="112" t="s">
        <v>125</v>
      </c>
      <c r="C6" s="96"/>
      <c r="D6" s="60" t="s">
        <v>39</v>
      </c>
      <c r="E6" s="22"/>
    </row>
    <row r="7" spans="1:9" ht="30" x14ac:dyDescent="0.25">
      <c r="A7" s="22"/>
      <c r="B7" s="112" t="s">
        <v>274</v>
      </c>
      <c r="C7" s="96"/>
      <c r="D7" s="60">
        <v>0.25</v>
      </c>
      <c r="E7" s="22"/>
    </row>
    <row r="8" spans="1:9" ht="30" x14ac:dyDescent="0.25">
      <c r="A8" s="22"/>
      <c r="B8" s="112" t="s">
        <v>275</v>
      </c>
      <c r="C8" s="96"/>
      <c r="D8" s="60">
        <v>0.1</v>
      </c>
      <c r="E8" s="22"/>
    </row>
    <row r="9" spans="1:9" ht="31.5" x14ac:dyDescent="0.25">
      <c r="A9" s="22"/>
      <c r="B9" s="112" t="s">
        <v>276</v>
      </c>
      <c r="C9" s="96" t="s">
        <v>277</v>
      </c>
      <c r="D9" s="60">
        <f>'Форма 4.1'!D12</f>
        <v>0</v>
      </c>
      <c r="E9" s="22"/>
    </row>
    <row r="10" spans="1:9" ht="30" x14ac:dyDescent="0.25">
      <c r="A10" s="22"/>
      <c r="B10" s="112" t="s">
        <v>278</v>
      </c>
      <c r="C10" s="96" t="s">
        <v>277</v>
      </c>
      <c r="D10" s="60" t="s">
        <v>39</v>
      </c>
      <c r="E10" s="22"/>
    </row>
    <row r="11" spans="1:9" ht="30" x14ac:dyDescent="0.25">
      <c r="A11" s="22"/>
      <c r="B11" s="112" t="s">
        <v>279</v>
      </c>
      <c r="C11" s="96" t="s">
        <v>277</v>
      </c>
      <c r="D11" s="60">
        <f>'Форма 4.1'!D14</f>
        <v>0</v>
      </c>
      <c r="E11" s="22"/>
    </row>
    <row r="12" spans="1:9" ht="30" x14ac:dyDescent="0.25">
      <c r="A12" s="22"/>
      <c r="B12" s="112" t="s">
        <v>281</v>
      </c>
      <c r="C12" s="96" t="s">
        <v>277</v>
      </c>
      <c r="D12" s="60">
        <f>'Форма 4.1'!D15</f>
        <v>0</v>
      </c>
      <c r="E12" s="22"/>
    </row>
    <row r="13" spans="1:9" ht="30" x14ac:dyDescent="0.25">
      <c r="A13" s="22"/>
      <c r="B13" s="112" t="s">
        <v>280</v>
      </c>
      <c r="C13" s="96" t="s">
        <v>277</v>
      </c>
      <c r="D13" s="60">
        <f>D5*D9+D7*D11+D8*D12</f>
        <v>0</v>
      </c>
      <c r="E13" s="22"/>
    </row>
    <row r="14" spans="1:9" s="1" customFormat="1" ht="42.75" customHeight="1" x14ac:dyDescent="0.15">
      <c r="A14" s="22"/>
      <c r="B14" s="104"/>
      <c r="C14" s="104"/>
      <c r="D14" s="104"/>
      <c r="E14" s="22"/>
    </row>
    <row r="15" spans="1:9" x14ac:dyDescent="0.25">
      <c r="A15" s="22"/>
      <c r="B15" s="106"/>
      <c r="C15" s="99"/>
      <c r="D15" s="104"/>
      <c r="E15" s="22"/>
    </row>
    <row r="16" spans="1:9" x14ac:dyDescent="0.25">
      <c r="A16" s="22"/>
      <c r="B16" s="234" t="str">
        <f>Содержание!C26</f>
        <v>Генеральный директор</v>
      </c>
      <c r="C16" s="235"/>
      <c r="D16" s="234" t="str">
        <f>Содержание!E26</f>
        <v>Мажурин В.А.</v>
      </c>
      <c r="E16" s="22"/>
    </row>
    <row r="17" spans="1:5" x14ac:dyDescent="0.25">
      <c r="A17" s="22"/>
      <c r="B17" s="93" t="s">
        <v>208</v>
      </c>
      <c r="C17" s="107" t="s">
        <v>207</v>
      </c>
      <c r="D17" s="93" t="s">
        <v>2</v>
      </c>
      <c r="E17" s="22"/>
    </row>
    <row r="18" spans="1:5" s="1" customFormat="1" ht="5.25" x14ac:dyDescent="0.15">
      <c r="D18" s="64"/>
    </row>
  </sheetData>
  <mergeCells count="1">
    <mergeCell ref="B1:D1"/>
  </mergeCells>
  <pageMargins left="0.7" right="0.7" top="0.75" bottom="0.75" header="0.3" footer="0.3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view="pageBreakPreview" zoomScale="85" zoomScaleNormal="100" zoomScaleSheetLayoutView="85" workbookViewId="0">
      <selection activeCell="I10" sqref="I10"/>
    </sheetView>
  </sheetViews>
  <sheetFormatPr defaultRowHeight="15" x14ac:dyDescent="0.25"/>
  <cols>
    <col min="1" max="1" width="46.85546875" style="61" customWidth="1"/>
    <col min="2" max="2" width="19.5703125" style="61" customWidth="1"/>
    <col min="3" max="7" width="14" style="61" customWidth="1"/>
    <col min="8" max="16384" width="9.140625" style="61"/>
  </cols>
  <sheetData>
    <row r="2" spans="1:7" x14ac:dyDescent="0.25">
      <c r="A2" s="386" t="s">
        <v>231</v>
      </c>
      <c r="B2" s="386"/>
      <c r="C2" s="386"/>
      <c r="D2" s="386"/>
      <c r="E2" s="386"/>
      <c r="F2" s="386"/>
      <c r="G2" s="386"/>
    </row>
    <row r="4" spans="1:7" x14ac:dyDescent="0.25">
      <c r="A4" s="391" t="s">
        <v>84</v>
      </c>
      <c r="B4" s="391"/>
      <c r="C4" s="391"/>
      <c r="D4" s="391"/>
      <c r="E4" s="391"/>
      <c r="F4" s="391"/>
      <c r="G4" s="391"/>
    </row>
    <row r="5" spans="1:7" x14ac:dyDescent="0.25">
      <c r="A5" s="392" t="s">
        <v>128</v>
      </c>
      <c r="B5" s="392"/>
      <c r="C5" s="392"/>
      <c r="D5" s="392"/>
      <c r="E5" s="392"/>
      <c r="F5" s="392"/>
      <c r="G5" s="392"/>
    </row>
    <row r="6" spans="1:7" x14ac:dyDescent="0.25">
      <c r="A6" s="236"/>
      <c r="B6" s="236"/>
      <c r="C6" s="237"/>
      <c r="D6" s="237"/>
      <c r="E6" s="237"/>
      <c r="F6" s="237"/>
      <c r="G6" s="237"/>
    </row>
    <row r="7" spans="1:7" ht="23.25" customHeight="1" x14ac:dyDescent="0.25">
      <c r="A7" s="389" t="s">
        <v>144</v>
      </c>
      <c r="B7" s="389" t="s">
        <v>261</v>
      </c>
      <c r="C7" s="393" t="s">
        <v>145</v>
      </c>
      <c r="D7" s="394"/>
      <c r="E7" s="394"/>
      <c r="F7" s="394"/>
      <c r="G7" s="395"/>
    </row>
    <row r="8" spans="1:7" ht="48" customHeight="1" x14ac:dyDescent="0.25">
      <c r="A8" s="390"/>
      <c r="B8" s="390"/>
      <c r="C8" s="238" t="s">
        <v>159</v>
      </c>
      <c r="D8" s="239" t="s">
        <v>160</v>
      </c>
      <c r="E8" s="239" t="s">
        <v>161</v>
      </c>
      <c r="F8" s="239" t="s">
        <v>162</v>
      </c>
      <c r="G8" s="238" t="s">
        <v>163</v>
      </c>
    </row>
    <row r="9" spans="1:7" ht="45" customHeight="1" x14ac:dyDescent="0.25">
      <c r="A9" s="240" t="s">
        <v>7</v>
      </c>
      <c r="B9" s="241">
        <f>ROUND('Форма 4.1'!D6,4)</f>
        <v>5.1499999999999997E-2</v>
      </c>
      <c r="C9" s="242">
        <v>5.7099999999999998E-2</v>
      </c>
      <c r="D9" s="242">
        <v>5.62E-2</v>
      </c>
      <c r="E9" s="241">
        <v>5.5399999999999998E-2</v>
      </c>
      <c r="F9" s="242">
        <v>5.4600000000000003E-2</v>
      </c>
      <c r="G9" s="241">
        <v>5.3800000000000001E-2</v>
      </c>
    </row>
    <row r="10" spans="1:7" ht="45" customHeight="1" x14ac:dyDescent="0.25">
      <c r="A10" s="240" t="s">
        <v>146</v>
      </c>
      <c r="B10" s="241">
        <f>ROUND('Форма 4.1'!D7,4)</f>
        <v>1</v>
      </c>
      <c r="C10" s="242">
        <v>1</v>
      </c>
      <c r="D10" s="242">
        <v>1</v>
      </c>
      <c r="E10" s="241">
        <v>1</v>
      </c>
      <c r="F10" s="242">
        <v>1</v>
      </c>
      <c r="G10" s="241">
        <v>1</v>
      </c>
    </row>
    <row r="11" spans="1:7" ht="45" customHeight="1" x14ac:dyDescent="0.25">
      <c r="A11" s="240" t="s">
        <v>147</v>
      </c>
      <c r="B11" s="241">
        <f>ROUND('Форма 4.1'!D8,4)</f>
        <v>0.88229999999999997</v>
      </c>
      <c r="C11" s="242">
        <v>0.89749999999999996</v>
      </c>
      <c r="D11" s="242">
        <v>0.89749999999999996</v>
      </c>
      <c r="E11" s="241">
        <v>0.89749999999999996</v>
      </c>
      <c r="F11" s="242">
        <v>0.89749999999999996</v>
      </c>
      <c r="G11" s="241">
        <v>0.89749999999999996</v>
      </c>
    </row>
    <row r="17" spans="1:6" ht="15.75" x14ac:dyDescent="0.25">
      <c r="A17" s="387" t="s">
        <v>198</v>
      </c>
      <c r="B17" s="387"/>
      <c r="D17" s="243"/>
      <c r="E17" s="243"/>
      <c r="F17" s="244" t="s">
        <v>199</v>
      </c>
    </row>
    <row r="18" spans="1:6" x14ac:dyDescent="0.25">
      <c r="A18" s="388" t="s">
        <v>209</v>
      </c>
      <c r="B18" s="388"/>
      <c r="D18" s="287" t="s">
        <v>3</v>
      </c>
      <c r="E18" s="287"/>
      <c r="F18" s="61" t="s">
        <v>148</v>
      </c>
    </row>
  </sheetData>
  <mergeCells count="8">
    <mergeCell ref="A2:G2"/>
    <mergeCell ref="A17:B17"/>
    <mergeCell ref="A18:B18"/>
    <mergeCell ref="A7:A8"/>
    <mergeCell ref="B7:B8"/>
    <mergeCell ref="A4:G4"/>
    <mergeCell ref="A5:G5"/>
    <mergeCell ref="C7:G7"/>
  </mergeCells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3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3" sqref="I13"/>
    </sheetView>
  </sheetViews>
  <sheetFormatPr defaultColWidth="10" defaultRowHeight="15" x14ac:dyDescent="0.25"/>
  <cols>
    <col min="1" max="1" width="3.7109375" style="2" customWidth="1"/>
    <col min="2" max="2" width="69.28515625" style="70" customWidth="1"/>
    <col min="3" max="3" width="17.85546875" style="113" customWidth="1"/>
    <col min="4" max="4" width="24.85546875" style="2" customWidth="1"/>
    <col min="5" max="244" width="10" style="2"/>
    <col min="245" max="245" width="1" style="2" customWidth="1"/>
    <col min="246" max="246" width="2.7109375" style="2" bestFit="1" customWidth="1"/>
    <col min="247" max="247" width="25.28515625" style="2" customWidth="1"/>
    <col min="248" max="248" width="19.7109375" style="2" customWidth="1"/>
    <col min="249" max="249" width="45.7109375" style="2" customWidth="1"/>
    <col min="250" max="250" width="1" style="2" customWidth="1"/>
    <col min="251" max="500" width="10" style="2"/>
    <col min="501" max="501" width="1" style="2" customWidth="1"/>
    <col min="502" max="502" width="2.7109375" style="2" bestFit="1" customWidth="1"/>
    <col min="503" max="503" width="25.28515625" style="2" customWidth="1"/>
    <col min="504" max="504" width="19.7109375" style="2" customWidth="1"/>
    <col min="505" max="505" width="45.7109375" style="2" customWidth="1"/>
    <col min="506" max="506" width="1" style="2" customWidth="1"/>
    <col min="507" max="756" width="10" style="2"/>
    <col min="757" max="757" width="1" style="2" customWidth="1"/>
    <col min="758" max="758" width="2.7109375" style="2" bestFit="1" customWidth="1"/>
    <col min="759" max="759" width="25.28515625" style="2" customWidth="1"/>
    <col min="760" max="760" width="19.7109375" style="2" customWidth="1"/>
    <col min="761" max="761" width="45.7109375" style="2" customWidth="1"/>
    <col min="762" max="762" width="1" style="2" customWidth="1"/>
    <col min="763" max="1012" width="10" style="2"/>
    <col min="1013" max="1013" width="1" style="2" customWidth="1"/>
    <col min="1014" max="1014" width="2.7109375" style="2" bestFit="1" customWidth="1"/>
    <col min="1015" max="1015" width="25.28515625" style="2" customWidth="1"/>
    <col min="1016" max="1016" width="19.7109375" style="2" customWidth="1"/>
    <col min="1017" max="1017" width="45.7109375" style="2" customWidth="1"/>
    <col min="1018" max="1018" width="1" style="2" customWidth="1"/>
    <col min="1019" max="1268" width="10" style="2"/>
    <col min="1269" max="1269" width="1" style="2" customWidth="1"/>
    <col min="1270" max="1270" width="2.7109375" style="2" bestFit="1" customWidth="1"/>
    <col min="1271" max="1271" width="25.28515625" style="2" customWidth="1"/>
    <col min="1272" max="1272" width="19.7109375" style="2" customWidth="1"/>
    <col min="1273" max="1273" width="45.7109375" style="2" customWidth="1"/>
    <col min="1274" max="1274" width="1" style="2" customWidth="1"/>
    <col min="1275" max="1524" width="10" style="2"/>
    <col min="1525" max="1525" width="1" style="2" customWidth="1"/>
    <col min="1526" max="1526" width="2.7109375" style="2" bestFit="1" customWidth="1"/>
    <col min="1527" max="1527" width="25.28515625" style="2" customWidth="1"/>
    <col min="1528" max="1528" width="19.7109375" style="2" customWidth="1"/>
    <col min="1529" max="1529" width="45.7109375" style="2" customWidth="1"/>
    <col min="1530" max="1530" width="1" style="2" customWidth="1"/>
    <col min="1531" max="1780" width="10" style="2"/>
    <col min="1781" max="1781" width="1" style="2" customWidth="1"/>
    <col min="1782" max="1782" width="2.7109375" style="2" bestFit="1" customWidth="1"/>
    <col min="1783" max="1783" width="25.28515625" style="2" customWidth="1"/>
    <col min="1784" max="1784" width="19.7109375" style="2" customWidth="1"/>
    <col min="1785" max="1785" width="45.7109375" style="2" customWidth="1"/>
    <col min="1786" max="1786" width="1" style="2" customWidth="1"/>
    <col min="1787" max="2036" width="10" style="2"/>
    <col min="2037" max="2037" width="1" style="2" customWidth="1"/>
    <col min="2038" max="2038" width="2.7109375" style="2" bestFit="1" customWidth="1"/>
    <col min="2039" max="2039" width="25.28515625" style="2" customWidth="1"/>
    <col min="2040" max="2040" width="19.7109375" style="2" customWidth="1"/>
    <col min="2041" max="2041" width="45.7109375" style="2" customWidth="1"/>
    <col min="2042" max="2042" width="1" style="2" customWidth="1"/>
    <col min="2043" max="2292" width="10" style="2"/>
    <col min="2293" max="2293" width="1" style="2" customWidth="1"/>
    <col min="2294" max="2294" width="2.7109375" style="2" bestFit="1" customWidth="1"/>
    <col min="2295" max="2295" width="25.28515625" style="2" customWidth="1"/>
    <col min="2296" max="2296" width="19.7109375" style="2" customWidth="1"/>
    <col min="2297" max="2297" width="45.7109375" style="2" customWidth="1"/>
    <col min="2298" max="2298" width="1" style="2" customWidth="1"/>
    <col min="2299" max="2548" width="10" style="2"/>
    <col min="2549" max="2549" width="1" style="2" customWidth="1"/>
    <col min="2550" max="2550" width="2.7109375" style="2" bestFit="1" customWidth="1"/>
    <col min="2551" max="2551" width="25.28515625" style="2" customWidth="1"/>
    <col min="2552" max="2552" width="19.7109375" style="2" customWidth="1"/>
    <col min="2553" max="2553" width="45.7109375" style="2" customWidth="1"/>
    <col min="2554" max="2554" width="1" style="2" customWidth="1"/>
    <col min="2555" max="2804" width="10" style="2"/>
    <col min="2805" max="2805" width="1" style="2" customWidth="1"/>
    <col min="2806" max="2806" width="2.7109375" style="2" bestFit="1" customWidth="1"/>
    <col min="2807" max="2807" width="25.28515625" style="2" customWidth="1"/>
    <col min="2808" max="2808" width="19.7109375" style="2" customWidth="1"/>
    <col min="2809" max="2809" width="45.7109375" style="2" customWidth="1"/>
    <col min="2810" max="2810" width="1" style="2" customWidth="1"/>
    <col min="2811" max="3060" width="10" style="2"/>
    <col min="3061" max="3061" width="1" style="2" customWidth="1"/>
    <col min="3062" max="3062" width="2.7109375" style="2" bestFit="1" customWidth="1"/>
    <col min="3063" max="3063" width="25.28515625" style="2" customWidth="1"/>
    <col min="3064" max="3064" width="19.7109375" style="2" customWidth="1"/>
    <col min="3065" max="3065" width="45.7109375" style="2" customWidth="1"/>
    <col min="3066" max="3066" width="1" style="2" customWidth="1"/>
    <col min="3067" max="3316" width="10" style="2"/>
    <col min="3317" max="3317" width="1" style="2" customWidth="1"/>
    <col min="3318" max="3318" width="2.7109375" style="2" bestFit="1" customWidth="1"/>
    <col min="3319" max="3319" width="25.28515625" style="2" customWidth="1"/>
    <col min="3320" max="3320" width="19.7109375" style="2" customWidth="1"/>
    <col min="3321" max="3321" width="45.7109375" style="2" customWidth="1"/>
    <col min="3322" max="3322" width="1" style="2" customWidth="1"/>
    <col min="3323" max="3572" width="10" style="2"/>
    <col min="3573" max="3573" width="1" style="2" customWidth="1"/>
    <col min="3574" max="3574" width="2.7109375" style="2" bestFit="1" customWidth="1"/>
    <col min="3575" max="3575" width="25.28515625" style="2" customWidth="1"/>
    <col min="3576" max="3576" width="19.7109375" style="2" customWidth="1"/>
    <col min="3577" max="3577" width="45.7109375" style="2" customWidth="1"/>
    <col min="3578" max="3578" width="1" style="2" customWidth="1"/>
    <col min="3579" max="3828" width="10" style="2"/>
    <col min="3829" max="3829" width="1" style="2" customWidth="1"/>
    <col min="3830" max="3830" width="2.7109375" style="2" bestFit="1" customWidth="1"/>
    <col min="3831" max="3831" width="25.28515625" style="2" customWidth="1"/>
    <col min="3832" max="3832" width="19.7109375" style="2" customWidth="1"/>
    <col min="3833" max="3833" width="45.7109375" style="2" customWidth="1"/>
    <col min="3834" max="3834" width="1" style="2" customWidth="1"/>
    <col min="3835" max="4084" width="10" style="2"/>
    <col min="4085" max="4085" width="1" style="2" customWidth="1"/>
    <col min="4086" max="4086" width="2.7109375" style="2" bestFit="1" customWidth="1"/>
    <col min="4087" max="4087" width="25.28515625" style="2" customWidth="1"/>
    <col min="4088" max="4088" width="19.7109375" style="2" customWidth="1"/>
    <col min="4089" max="4089" width="45.7109375" style="2" customWidth="1"/>
    <col min="4090" max="4090" width="1" style="2" customWidth="1"/>
    <col min="4091" max="4340" width="10" style="2"/>
    <col min="4341" max="4341" width="1" style="2" customWidth="1"/>
    <col min="4342" max="4342" width="2.7109375" style="2" bestFit="1" customWidth="1"/>
    <col min="4343" max="4343" width="25.28515625" style="2" customWidth="1"/>
    <col min="4344" max="4344" width="19.7109375" style="2" customWidth="1"/>
    <col min="4345" max="4345" width="45.7109375" style="2" customWidth="1"/>
    <col min="4346" max="4346" width="1" style="2" customWidth="1"/>
    <col min="4347" max="4596" width="10" style="2"/>
    <col min="4597" max="4597" width="1" style="2" customWidth="1"/>
    <col min="4598" max="4598" width="2.7109375" style="2" bestFit="1" customWidth="1"/>
    <col min="4599" max="4599" width="25.28515625" style="2" customWidth="1"/>
    <col min="4600" max="4600" width="19.7109375" style="2" customWidth="1"/>
    <col min="4601" max="4601" width="45.7109375" style="2" customWidth="1"/>
    <col min="4602" max="4602" width="1" style="2" customWidth="1"/>
    <col min="4603" max="4852" width="10" style="2"/>
    <col min="4853" max="4853" width="1" style="2" customWidth="1"/>
    <col min="4854" max="4854" width="2.7109375" style="2" bestFit="1" customWidth="1"/>
    <col min="4855" max="4855" width="25.28515625" style="2" customWidth="1"/>
    <col min="4856" max="4856" width="19.7109375" style="2" customWidth="1"/>
    <col min="4857" max="4857" width="45.7109375" style="2" customWidth="1"/>
    <col min="4858" max="4858" width="1" style="2" customWidth="1"/>
    <col min="4859" max="5108" width="10" style="2"/>
    <col min="5109" max="5109" width="1" style="2" customWidth="1"/>
    <col min="5110" max="5110" width="2.7109375" style="2" bestFit="1" customWidth="1"/>
    <col min="5111" max="5111" width="25.28515625" style="2" customWidth="1"/>
    <col min="5112" max="5112" width="19.7109375" style="2" customWidth="1"/>
    <col min="5113" max="5113" width="45.7109375" style="2" customWidth="1"/>
    <col min="5114" max="5114" width="1" style="2" customWidth="1"/>
    <col min="5115" max="5364" width="10" style="2"/>
    <col min="5365" max="5365" width="1" style="2" customWidth="1"/>
    <col min="5366" max="5366" width="2.7109375" style="2" bestFit="1" customWidth="1"/>
    <col min="5367" max="5367" width="25.28515625" style="2" customWidth="1"/>
    <col min="5368" max="5368" width="19.7109375" style="2" customWidth="1"/>
    <col min="5369" max="5369" width="45.7109375" style="2" customWidth="1"/>
    <col min="5370" max="5370" width="1" style="2" customWidth="1"/>
    <col min="5371" max="5620" width="10" style="2"/>
    <col min="5621" max="5621" width="1" style="2" customWidth="1"/>
    <col min="5622" max="5622" width="2.7109375" style="2" bestFit="1" customWidth="1"/>
    <col min="5623" max="5623" width="25.28515625" style="2" customWidth="1"/>
    <col min="5624" max="5624" width="19.7109375" style="2" customWidth="1"/>
    <col min="5625" max="5625" width="45.7109375" style="2" customWidth="1"/>
    <col min="5626" max="5626" width="1" style="2" customWidth="1"/>
    <col min="5627" max="5876" width="10" style="2"/>
    <col min="5877" max="5877" width="1" style="2" customWidth="1"/>
    <col min="5878" max="5878" width="2.7109375" style="2" bestFit="1" customWidth="1"/>
    <col min="5879" max="5879" width="25.28515625" style="2" customWidth="1"/>
    <col min="5880" max="5880" width="19.7109375" style="2" customWidth="1"/>
    <col min="5881" max="5881" width="45.7109375" style="2" customWidth="1"/>
    <col min="5882" max="5882" width="1" style="2" customWidth="1"/>
    <col min="5883" max="6132" width="10" style="2"/>
    <col min="6133" max="6133" width="1" style="2" customWidth="1"/>
    <col min="6134" max="6134" width="2.7109375" style="2" bestFit="1" customWidth="1"/>
    <col min="6135" max="6135" width="25.28515625" style="2" customWidth="1"/>
    <col min="6136" max="6136" width="19.7109375" style="2" customWidth="1"/>
    <col min="6137" max="6137" width="45.7109375" style="2" customWidth="1"/>
    <col min="6138" max="6138" width="1" style="2" customWidth="1"/>
    <col min="6139" max="6388" width="10" style="2"/>
    <col min="6389" max="6389" width="1" style="2" customWidth="1"/>
    <col min="6390" max="6390" width="2.7109375" style="2" bestFit="1" customWidth="1"/>
    <col min="6391" max="6391" width="25.28515625" style="2" customWidth="1"/>
    <col min="6392" max="6392" width="19.7109375" style="2" customWidth="1"/>
    <col min="6393" max="6393" width="45.7109375" style="2" customWidth="1"/>
    <col min="6394" max="6394" width="1" style="2" customWidth="1"/>
    <col min="6395" max="6644" width="10" style="2"/>
    <col min="6645" max="6645" width="1" style="2" customWidth="1"/>
    <col min="6646" max="6646" width="2.7109375" style="2" bestFit="1" customWidth="1"/>
    <col min="6647" max="6647" width="25.28515625" style="2" customWidth="1"/>
    <col min="6648" max="6648" width="19.7109375" style="2" customWidth="1"/>
    <col min="6649" max="6649" width="45.7109375" style="2" customWidth="1"/>
    <col min="6650" max="6650" width="1" style="2" customWidth="1"/>
    <col min="6651" max="6900" width="10" style="2"/>
    <col min="6901" max="6901" width="1" style="2" customWidth="1"/>
    <col min="6902" max="6902" width="2.7109375" style="2" bestFit="1" customWidth="1"/>
    <col min="6903" max="6903" width="25.28515625" style="2" customWidth="1"/>
    <col min="6904" max="6904" width="19.7109375" style="2" customWidth="1"/>
    <col min="6905" max="6905" width="45.7109375" style="2" customWidth="1"/>
    <col min="6906" max="6906" width="1" style="2" customWidth="1"/>
    <col min="6907" max="7156" width="10" style="2"/>
    <col min="7157" max="7157" width="1" style="2" customWidth="1"/>
    <col min="7158" max="7158" width="2.7109375" style="2" bestFit="1" customWidth="1"/>
    <col min="7159" max="7159" width="25.28515625" style="2" customWidth="1"/>
    <col min="7160" max="7160" width="19.7109375" style="2" customWidth="1"/>
    <col min="7161" max="7161" width="45.7109375" style="2" customWidth="1"/>
    <col min="7162" max="7162" width="1" style="2" customWidth="1"/>
    <col min="7163" max="7412" width="10" style="2"/>
    <col min="7413" max="7413" width="1" style="2" customWidth="1"/>
    <col min="7414" max="7414" width="2.7109375" style="2" bestFit="1" customWidth="1"/>
    <col min="7415" max="7415" width="25.28515625" style="2" customWidth="1"/>
    <col min="7416" max="7416" width="19.7109375" style="2" customWidth="1"/>
    <col min="7417" max="7417" width="45.7109375" style="2" customWidth="1"/>
    <col min="7418" max="7418" width="1" style="2" customWidth="1"/>
    <col min="7419" max="7668" width="10" style="2"/>
    <col min="7669" max="7669" width="1" style="2" customWidth="1"/>
    <col min="7670" max="7670" width="2.7109375" style="2" bestFit="1" customWidth="1"/>
    <col min="7671" max="7671" width="25.28515625" style="2" customWidth="1"/>
    <col min="7672" max="7672" width="19.7109375" style="2" customWidth="1"/>
    <col min="7673" max="7673" width="45.7109375" style="2" customWidth="1"/>
    <col min="7674" max="7674" width="1" style="2" customWidth="1"/>
    <col min="7675" max="7924" width="10" style="2"/>
    <col min="7925" max="7925" width="1" style="2" customWidth="1"/>
    <col min="7926" max="7926" width="2.7109375" style="2" bestFit="1" customWidth="1"/>
    <col min="7927" max="7927" width="25.28515625" style="2" customWidth="1"/>
    <col min="7928" max="7928" width="19.7109375" style="2" customWidth="1"/>
    <col min="7929" max="7929" width="45.7109375" style="2" customWidth="1"/>
    <col min="7930" max="7930" width="1" style="2" customWidth="1"/>
    <col min="7931" max="8180" width="10" style="2"/>
    <col min="8181" max="8181" width="1" style="2" customWidth="1"/>
    <col min="8182" max="8182" width="2.7109375" style="2" bestFit="1" customWidth="1"/>
    <col min="8183" max="8183" width="25.28515625" style="2" customWidth="1"/>
    <col min="8184" max="8184" width="19.7109375" style="2" customWidth="1"/>
    <col min="8185" max="8185" width="45.7109375" style="2" customWidth="1"/>
    <col min="8186" max="8186" width="1" style="2" customWidth="1"/>
    <col min="8187" max="8436" width="10" style="2"/>
    <col min="8437" max="8437" width="1" style="2" customWidth="1"/>
    <col min="8438" max="8438" width="2.7109375" style="2" bestFit="1" customWidth="1"/>
    <col min="8439" max="8439" width="25.28515625" style="2" customWidth="1"/>
    <col min="8440" max="8440" width="19.7109375" style="2" customWidth="1"/>
    <col min="8441" max="8441" width="45.7109375" style="2" customWidth="1"/>
    <col min="8442" max="8442" width="1" style="2" customWidth="1"/>
    <col min="8443" max="8692" width="10" style="2"/>
    <col min="8693" max="8693" width="1" style="2" customWidth="1"/>
    <col min="8694" max="8694" width="2.7109375" style="2" bestFit="1" customWidth="1"/>
    <col min="8695" max="8695" width="25.28515625" style="2" customWidth="1"/>
    <col min="8696" max="8696" width="19.7109375" style="2" customWidth="1"/>
    <col min="8697" max="8697" width="45.7109375" style="2" customWidth="1"/>
    <col min="8698" max="8698" width="1" style="2" customWidth="1"/>
    <col min="8699" max="8948" width="10" style="2"/>
    <col min="8949" max="8949" width="1" style="2" customWidth="1"/>
    <col min="8950" max="8950" width="2.7109375" style="2" bestFit="1" customWidth="1"/>
    <col min="8951" max="8951" width="25.28515625" style="2" customWidth="1"/>
    <col min="8952" max="8952" width="19.7109375" style="2" customWidth="1"/>
    <col min="8953" max="8953" width="45.7109375" style="2" customWidth="1"/>
    <col min="8954" max="8954" width="1" style="2" customWidth="1"/>
    <col min="8955" max="9204" width="10" style="2"/>
    <col min="9205" max="9205" width="1" style="2" customWidth="1"/>
    <col min="9206" max="9206" width="2.7109375" style="2" bestFit="1" customWidth="1"/>
    <col min="9207" max="9207" width="25.28515625" style="2" customWidth="1"/>
    <col min="9208" max="9208" width="19.7109375" style="2" customWidth="1"/>
    <col min="9209" max="9209" width="45.7109375" style="2" customWidth="1"/>
    <col min="9210" max="9210" width="1" style="2" customWidth="1"/>
    <col min="9211" max="9460" width="10" style="2"/>
    <col min="9461" max="9461" width="1" style="2" customWidth="1"/>
    <col min="9462" max="9462" width="2.7109375" style="2" bestFit="1" customWidth="1"/>
    <col min="9463" max="9463" width="25.28515625" style="2" customWidth="1"/>
    <col min="9464" max="9464" width="19.7109375" style="2" customWidth="1"/>
    <col min="9465" max="9465" width="45.7109375" style="2" customWidth="1"/>
    <col min="9466" max="9466" width="1" style="2" customWidth="1"/>
    <col min="9467" max="9716" width="10" style="2"/>
    <col min="9717" max="9717" width="1" style="2" customWidth="1"/>
    <col min="9718" max="9718" width="2.7109375" style="2" bestFit="1" customWidth="1"/>
    <col min="9719" max="9719" width="25.28515625" style="2" customWidth="1"/>
    <col min="9720" max="9720" width="19.7109375" style="2" customWidth="1"/>
    <col min="9721" max="9721" width="45.7109375" style="2" customWidth="1"/>
    <col min="9722" max="9722" width="1" style="2" customWidth="1"/>
    <col min="9723" max="9972" width="10" style="2"/>
    <col min="9973" max="9973" width="1" style="2" customWidth="1"/>
    <col min="9974" max="9974" width="2.7109375" style="2" bestFit="1" customWidth="1"/>
    <col min="9975" max="9975" width="25.28515625" style="2" customWidth="1"/>
    <col min="9976" max="9976" width="19.7109375" style="2" customWidth="1"/>
    <col min="9977" max="9977" width="45.7109375" style="2" customWidth="1"/>
    <col min="9978" max="9978" width="1" style="2" customWidth="1"/>
    <col min="9979" max="10228" width="10" style="2"/>
    <col min="10229" max="10229" width="1" style="2" customWidth="1"/>
    <col min="10230" max="10230" width="2.7109375" style="2" bestFit="1" customWidth="1"/>
    <col min="10231" max="10231" width="25.28515625" style="2" customWidth="1"/>
    <col min="10232" max="10232" width="19.7109375" style="2" customWidth="1"/>
    <col min="10233" max="10233" width="45.7109375" style="2" customWidth="1"/>
    <col min="10234" max="10234" width="1" style="2" customWidth="1"/>
    <col min="10235" max="10484" width="10" style="2"/>
    <col min="10485" max="10485" width="1" style="2" customWidth="1"/>
    <col min="10486" max="10486" width="2.7109375" style="2" bestFit="1" customWidth="1"/>
    <col min="10487" max="10487" width="25.28515625" style="2" customWidth="1"/>
    <col min="10488" max="10488" width="19.7109375" style="2" customWidth="1"/>
    <col min="10489" max="10489" width="45.7109375" style="2" customWidth="1"/>
    <col min="10490" max="10490" width="1" style="2" customWidth="1"/>
    <col min="10491" max="10740" width="10" style="2"/>
    <col min="10741" max="10741" width="1" style="2" customWidth="1"/>
    <col min="10742" max="10742" width="2.7109375" style="2" bestFit="1" customWidth="1"/>
    <col min="10743" max="10743" width="25.28515625" style="2" customWidth="1"/>
    <col min="10744" max="10744" width="19.7109375" style="2" customWidth="1"/>
    <col min="10745" max="10745" width="45.7109375" style="2" customWidth="1"/>
    <col min="10746" max="10746" width="1" style="2" customWidth="1"/>
    <col min="10747" max="10996" width="10" style="2"/>
    <col min="10997" max="10997" width="1" style="2" customWidth="1"/>
    <col min="10998" max="10998" width="2.7109375" style="2" bestFit="1" customWidth="1"/>
    <col min="10999" max="10999" width="25.28515625" style="2" customWidth="1"/>
    <col min="11000" max="11000" width="19.7109375" style="2" customWidth="1"/>
    <col min="11001" max="11001" width="45.7109375" style="2" customWidth="1"/>
    <col min="11002" max="11002" width="1" style="2" customWidth="1"/>
    <col min="11003" max="11252" width="10" style="2"/>
    <col min="11253" max="11253" width="1" style="2" customWidth="1"/>
    <col min="11254" max="11254" width="2.7109375" style="2" bestFit="1" customWidth="1"/>
    <col min="11255" max="11255" width="25.28515625" style="2" customWidth="1"/>
    <col min="11256" max="11256" width="19.7109375" style="2" customWidth="1"/>
    <col min="11257" max="11257" width="45.7109375" style="2" customWidth="1"/>
    <col min="11258" max="11258" width="1" style="2" customWidth="1"/>
    <col min="11259" max="11508" width="10" style="2"/>
    <col min="11509" max="11509" width="1" style="2" customWidth="1"/>
    <col min="11510" max="11510" width="2.7109375" style="2" bestFit="1" customWidth="1"/>
    <col min="11511" max="11511" width="25.28515625" style="2" customWidth="1"/>
    <col min="11512" max="11512" width="19.7109375" style="2" customWidth="1"/>
    <col min="11513" max="11513" width="45.7109375" style="2" customWidth="1"/>
    <col min="11514" max="11514" width="1" style="2" customWidth="1"/>
    <col min="11515" max="11764" width="10" style="2"/>
    <col min="11765" max="11765" width="1" style="2" customWidth="1"/>
    <col min="11766" max="11766" width="2.7109375" style="2" bestFit="1" customWidth="1"/>
    <col min="11767" max="11767" width="25.28515625" style="2" customWidth="1"/>
    <col min="11768" max="11768" width="19.7109375" style="2" customWidth="1"/>
    <col min="11769" max="11769" width="45.7109375" style="2" customWidth="1"/>
    <col min="11770" max="11770" width="1" style="2" customWidth="1"/>
    <col min="11771" max="12020" width="10" style="2"/>
    <col min="12021" max="12021" width="1" style="2" customWidth="1"/>
    <col min="12022" max="12022" width="2.7109375" style="2" bestFit="1" customWidth="1"/>
    <col min="12023" max="12023" width="25.28515625" style="2" customWidth="1"/>
    <col min="12024" max="12024" width="19.7109375" style="2" customWidth="1"/>
    <col min="12025" max="12025" width="45.7109375" style="2" customWidth="1"/>
    <col min="12026" max="12026" width="1" style="2" customWidth="1"/>
    <col min="12027" max="12276" width="10" style="2"/>
    <col min="12277" max="12277" width="1" style="2" customWidth="1"/>
    <col min="12278" max="12278" width="2.7109375" style="2" bestFit="1" customWidth="1"/>
    <col min="12279" max="12279" width="25.28515625" style="2" customWidth="1"/>
    <col min="12280" max="12280" width="19.7109375" style="2" customWidth="1"/>
    <col min="12281" max="12281" width="45.7109375" style="2" customWidth="1"/>
    <col min="12282" max="12282" width="1" style="2" customWidth="1"/>
    <col min="12283" max="12532" width="10" style="2"/>
    <col min="12533" max="12533" width="1" style="2" customWidth="1"/>
    <col min="12534" max="12534" width="2.7109375" style="2" bestFit="1" customWidth="1"/>
    <col min="12535" max="12535" width="25.28515625" style="2" customWidth="1"/>
    <col min="12536" max="12536" width="19.7109375" style="2" customWidth="1"/>
    <col min="12537" max="12537" width="45.7109375" style="2" customWidth="1"/>
    <col min="12538" max="12538" width="1" style="2" customWidth="1"/>
    <col min="12539" max="12788" width="10" style="2"/>
    <col min="12789" max="12789" width="1" style="2" customWidth="1"/>
    <col min="12790" max="12790" width="2.7109375" style="2" bestFit="1" customWidth="1"/>
    <col min="12791" max="12791" width="25.28515625" style="2" customWidth="1"/>
    <col min="12792" max="12792" width="19.7109375" style="2" customWidth="1"/>
    <col min="12793" max="12793" width="45.7109375" style="2" customWidth="1"/>
    <col min="12794" max="12794" width="1" style="2" customWidth="1"/>
    <col min="12795" max="13044" width="10" style="2"/>
    <col min="13045" max="13045" width="1" style="2" customWidth="1"/>
    <col min="13046" max="13046" width="2.7109375" style="2" bestFit="1" customWidth="1"/>
    <col min="13047" max="13047" width="25.28515625" style="2" customWidth="1"/>
    <col min="13048" max="13048" width="19.7109375" style="2" customWidth="1"/>
    <col min="13049" max="13049" width="45.7109375" style="2" customWidth="1"/>
    <col min="13050" max="13050" width="1" style="2" customWidth="1"/>
    <col min="13051" max="13300" width="10" style="2"/>
    <col min="13301" max="13301" width="1" style="2" customWidth="1"/>
    <col min="13302" max="13302" width="2.7109375" style="2" bestFit="1" customWidth="1"/>
    <col min="13303" max="13303" width="25.28515625" style="2" customWidth="1"/>
    <col min="13304" max="13304" width="19.7109375" style="2" customWidth="1"/>
    <col min="13305" max="13305" width="45.7109375" style="2" customWidth="1"/>
    <col min="13306" max="13306" width="1" style="2" customWidth="1"/>
    <col min="13307" max="13556" width="10" style="2"/>
    <col min="13557" max="13557" width="1" style="2" customWidth="1"/>
    <col min="13558" max="13558" width="2.7109375" style="2" bestFit="1" customWidth="1"/>
    <col min="13559" max="13559" width="25.28515625" style="2" customWidth="1"/>
    <col min="13560" max="13560" width="19.7109375" style="2" customWidth="1"/>
    <col min="13561" max="13561" width="45.7109375" style="2" customWidth="1"/>
    <col min="13562" max="13562" width="1" style="2" customWidth="1"/>
    <col min="13563" max="13812" width="10" style="2"/>
    <col min="13813" max="13813" width="1" style="2" customWidth="1"/>
    <col min="13814" max="13814" width="2.7109375" style="2" bestFit="1" customWidth="1"/>
    <col min="13815" max="13815" width="25.28515625" style="2" customWidth="1"/>
    <col min="13816" max="13816" width="19.7109375" style="2" customWidth="1"/>
    <col min="13817" max="13817" width="45.7109375" style="2" customWidth="1"/>
    <col min="13818" max="13818" width="1" style="2" customWidth="1"/>
    <col min="13819" max="14068" width="10" style="2"/>
    <col min="14069" max="14069" width="1" style="2" customWidth="1"/>
    <col min="14070" max="14070" width="2.7109375" style="2" bestFit="1" customWidth="1"/>
    <col min="14071" max="14071" width="25.28515625" style="2" customWidth="1"/>
    <col min="14072" max="14072" width="19.7109375" style="2" customWidth="1"/>
    <col min="14073" max="14073" width="45.7109375" style="2" customWidth="1"/>
    <col min="14074" max="14074" width="1" style="2" customWidth="1"/>
    <col min="14075" max="14324" width="10" style="2"/>
    <col min="14325" max="14325" width="1" style="2" customWidth="1"/>
    <col min="14326" max="14326" width="2.7109375" style="2" bestFit="1" customWidth="1"/>
    <col min="14327" max="14327" width="25.28515625" style="2" customWidth="1"/>
    <col min="14328" max="14328" width="19.7109375" style="2" customWidth="1"/>
    <col min="14329" max="14329" width="45.7109375" style="2" customWidth="1"/>
    <col min="14330" max="14330" width="1" style="2" customWidth="1"/>
    <col min="14331" max="14580" width="10" style="2"/>
    <col min="14581" max="14581" width="1" style="2" customWidth="1"/>
    <col min="14582" max="14582" width="2.7109375" style="2" bestFit="1" customWidth="1"/>
    <col min="14583" max="14583" width="25.28515625" style="2" customWidth="1"/>
    <col min="14584" max="14584" width="19.7109375" style="2" customWidth="1"/>
    <col min="14585" max="14585" width="45.7109375" style="2" customWidth="1"/>
    <col min="14586" max="14586" width="1" style="2" customWidth="1"/>
    <col min="14587" max="14836" width="10" style="2"/>
    <col min="14837" max="14837" width="1" style="2" customWidth="1"/>
    <col min="14838" max="14838" width="2.7109375" style="2" bestFit="1" customWidth="1"/>
    <col min="14839" max="14839" width="25.28515625" style="2" customWidth="1"/>
    <col min="14840" max="14840" width="19.7109375" style="2" customWidth="1"/>
    <col min="14841" max="14841" width="45.7109375" style="2" customWidth="1"/>
    <col min="14842" max="14842" width="1" style="2" customWidth="1"/>
    <col min="14843" max="15092" width="10" style="2"/>
    <col min="15093" max="15093" width="1" style="2" customWidth="1"/>
    <col min="15094" max="15094" width="2.7109375" style="2" bestFit="1" customWidth="1"/>
    <col min="15095" max="15095" width="25.28515625" style="2" customWidth="1"/>
    <col min="15096" max="15096" width="19.7109375" style="2" customWidth="1"/>
    <col min="15097" max="15097" width="45.7109375" style="2" customWidth="1"/>
    <col min="15098" max="15098" width="1" style="2" customWidth="1"/>
    <col min="15099" max="15348" width="10" style="2"/>
    <col min="15349" max="15349" width="1" style="2" customWidth="1"/>
    <col min="15350" max="15350" width="2.7109375" style="2" bestFit="1" customWidth="1"/>
    <col min="15351" max="15351" width="25.28515625" style="2" customWidth="1"/>
    <col min="15352" max="15352" width="19.7109375" style="2" customWidth="1"/>
    <col min="15353" max="15353" width="45.7109375" style="2" customWidth="1"/>
    <col min="15354" max="15354" width="1" style="2" customWidth="1"/>
    <col min="15355" max="15604" width="10" style="2"/>
    <col min="15605" max="15605" width="1" style="2" customWidth="1"/>
    <col min="15606" max="15606" width="2.7109375" style="2" bestFit="1" customWidth="1"/>
    <col min="15607" max="15607" width="25.28515625" style="2" customWidth="1"/>
    <col min="15608" max="15608" width="19.7109375" style="2" customWidth="1"/>
    <col min="15609" max="15609" width="45.7109375" style="2" customWidth="1"/>
    <col min="15610" max="15610" width="1" style="2" customWidth="1"/>
    <col min="15611" max="15860" width="10" style="2"/>
    <col min="15861" max="15861" width="1" style="2" customWidth="1"/>
    <col min="15862" max="15862" width="2.7109375" style="2" bestFit="1" customWidth="1"/>
    <col min="15863" max="15863" width="25.28515625" style="2" customWidth="1"/>
    <col min="15864" max="15864" width="19.7109375" style="2" customWidth="1"/>
    <col min="15865" max="15865" width="45.7109375" style="2" customWidth="1"/>
    <col min="15866" max="15866" width="1" style="2" customWidth="1"/>
    <col min="15867" max="16116" width="10" style="2"/>
    <col min="16117" max="16117" width="1" style="2" customWidth="1"/>
    <col min="16118" max="16118" width="2.7109375" style="2" bestFit="1" customWidth="1"/>
    <col min="16119" max="16119" width="25.28515625" style="2" customWidth="1"/>
    <col min="16120" max="16120" width="19.7109375" style="2" customWidth="1"/>
    <col min="16121" max="16121" width="45.7109375" style="2" customWidth="1"/>
    <col min="16122" max="16122" width="1" style="2" customWidth="1"/>
    <col min="16123" max="16384" width="10" style="2"/>
  </cols>
  <sheetData>
    <row r="1" spans="1:4" ht="18.75" customHeight="1" x14ac:dyDescent="0.25"/>
    <row r="2" spans="1:4" ht="15.75" x14ac:dyDescent="0.25">
      <c r="A2" s="8"/>
      <c r="B2" s="324" t="s">
        <v>214</v>
      </c>
      <c r="C2" s="324"/>
      <c r="D2" s="324"/>
    </row>
    <row r="3" spans="1:4" ht="15.75" x14ac:dyDescent="0.25">
      <c r="A3" s="8"/>
      <c r="B3" s="324" t="s">
        <v>232</v>
      </c>
      <c r="C3" s="324"/>
      <c r="D3" s="324"/>
    </row>
    <row r="4" spans="1:4" ht="20.25" customHeight="1" thickBot="1" x14ac:dyDescent="0.3">
      <c r="A4" s="8"/>
      <c r="B4" s="71"/>
      <c r="C4" s="120"/>
      <c r="D4" s="53"/>
    </row>
    <row r="5" spans="1:4" s="11" customFormat="1" ht="73.5" customHeight="1" thickBot="1" x14ac:dyDescent="0.25">
      <c r="A5" s="325" t="s">
        <v>97</v>
      </c>
      <c r="B5" s="67" t="s">
        <v>101</v>
      </c>
      <c r="C5" s="114" t="s">
        <v>248</v>
      </c>
      <c r="D5" s="68" t="s">
        <v>5</v>
      </c>
    </row>
    <row r="6" spans="1:4" s="11" customFormat="1" ht="13.5" thickBot="1" x14ac:dyDescent="0.25">
      <c r="A6" s="325"/>
      <c r="B6" s="69">
        <v>1</v>
      </c>
      <c r="C6" s="69">
        <v>2</v>
      </c>
      <c r="D6" s="254">
        <v>4</v>
      </c>
    </row>
    <row r="7" spans="1:4" s="11" customFormat="1" ht="24" customHeight="1" x14ac:dyDescent="0.2">
      <c r="A7" s="255">
        <v>1</v>
      </c>
      <c r="B7" s="256" t="s">
        <v>129</v>
      </c>
      <c r="C7" s="272">
        <v>11.150000000023283</v>
      </c>
      <c r="D7" s="257">
        <v>1819</v>
      </c>
    </row>
    <row r="8" spans="1:4" s="11" customFormat="1" ht="24" customHeight="1" x14ac:dyDescent="0.2">
      <c r="A8" s="258">
        <v>2</v>
      </c>
      <c r="B8" s="256" t="s">
        <v>130</v>
      </c>
      <c r="C8" s="273">
        <v>2.9333333332906477</v>
      </c>
      <c r="D8" s="259">
        <v>1823</v>
      </c>
    </row>
    <row r="9" spans="1:4" s="11" customFormat="1" ht="24" customHeight="1" x14ac:dyDescent="0.2">
      <c r="A9" s="258">
        <v>3</v>
      </c>
      <c r="B9" s="256" t="s">
        <v>131</v>
      </c>
      <c r="C9" s="273">
        <v>17.099999999860302</v>
      </c>
      <c r="D9" s="259">
        <v>1821</v>
      </c>
    </row>
    <row r="10" spans="1:4" s="11" customFormat="1" ht="24" customHeight="1" x14ac:dyDescent="0.2">
      <c r="A10" s="258">
        <v>4</v>
      </c>
      <c r="B10" s="256" t="s">
        <v>132</v>
      </c>
      <c r="C10" s="273">
        <v>2.7833333331509493</v>
      </c>
      <c r="D10" s="259">
        <v>1828</v>
      </c>
    </row>
    <row r="11" spans="1:4" s="11" customFormat="1" ht="24" customHeight="1" x14ac:dyDescent="0.2">
      <c r="A11" s="258">
        <v>5</v>
      </c>
      <c r="B11" s="256" t="s">
        <v>133</v>
      </c>
      <c r="C11" s="273">
        <v>1.6666666665114462</v>
      </c>
      <c r="D11" s="259">
        <v>1826</v>
      </c>
    </row>
    <row r="12" spans="1:4" s="11" customFormat="1" ht="24" customHeight="1" x14ac:dyDescent="0.2">
      <c r="A12" s="258">
        <v>6</v>
      </c>
      <c r="B12" s="256" t="s">
        <v>134</v>
      </c>
      <c r="C12" s="273">
        <v>10.60000000015134</v>
      </c>
      <c r="D12" s="259">
        <v>1824</v>
      </c>
    </row>
    <row r="13" spans="1:4" s="11" customFormat="1" ht="24" customHeight="1" x14ac:dyDescent="0.2">
      <c r="A13" s="258">
        <v>7</v>
      </c>
      <c r="B13" s="256" t="s">
        <v>135</v>
      </c>
      <c r="C13" s="273">
        <v>10.549999999813735</v>
      </c>
      <c r="D13" s="259">
        <v>1822</v>
      </c>
    </row>
    <row r="14" spans="1:4" s="11" customFormat="1" ht="24" customHeight="1" x14ac:dyDescent="0.2">
      <c r="A14" s="258">
        <v>8</v>
      </c>
      <c r="B14" s="256" t="s">
        <v>136</v>
      </c>
      <c r="C14" s="273">
        <v>8.0833333334885538</v>
      </c>
      <c r="D14" s="259">
        <v>1820</v>
      </c>
    </row>
    <row r="15" spans="1:4" s="11" customFormat="1" ht="24" customHeight="1" x14ac:dyDescent="0.2">
      <c r="A15" s="258">
        <v>9</v>
      </c>
      <c r="B15" s="256" t="s">
        <v>137</v>
      </c>
      <c r="C15" s="273">
        <v>8.2833333330927417</v>
      </c>
      <c r="D15" s="259">
        <v>1823</v>
      </c>
    </row>
    <row r="16" spans="1:4" s="11" customFormat="1" ht="24" customHeight="1" x14ac:dyDescent="0.2">
      <c r="A16" s="258">
        <v>10</v>
      </c>
      <c r="B16" s="256" t="s">
        <v>138</v>
      </c>
      <c r="C16" s="273">
        <v>4.96666666661622</v>
      </c>
      <c r="D16" s="259">
        <v>1839</v>
      </c>
    </row>
    <row r="17" spans="1:4" s="11" customFormat="1" ht="24" customHeight="1" x14ac:dyDescent="0.2">
      <c r="A17" s="258">
        <v>11</v>
      </c>
      <c r="B17" s="256" t="s">
        <v>139</v>
      </c>
      <c r="C17" s="273">
        <v>3.3333333441987634E-2</v>
      </c>
      <c r="D17" s="259">
        <v>1838</v>
      </c>
    </row>
    <row r="18" spans="1:4" s="11" customFormat="1" ht="24" customHeight="1" thickBot="1" x14ac:dyDescent="0.25">
      <c r="A18" s="260">
        <v>12</v>
      </c>
      <c r="B18" s="261" t="s">
        <v>140</v>
      </c>
      <c r="C18" s="274">
        <v>16.983333333162591</v>
      </c>
      <c r="D18" s="262">
        <v>1846</v>
      </c>
    </row>
    <row r="19" spans="1:4" s="1" customFormat="1" ht="40.5" customHeight="1" x14ac:dyDescent="0.15">
      <c r="A19" s="7"/>
      <c r="B19" s="8"/>
      <c r="C19" s="115"/>
      <c r="D19" s="8"/>
    </row>
    <row r="20" spans="1:4" s="12" customFormat="1" ht="36.75" customHeight="1" x14ac:dyDescent="0.25">
      <c r="A20" s="326" t="s">
        <v>198</v>
      </c>
      <c r="B20" s="326"/>
      <c r="C20" s="72"/>
      <c r="D20" s="116" t="s">
        <v>199</v>
      </c>
    </row>
    <row r="21" spans="1:4" x14ac:dyDescent="0.25">
      <c r="A21" s="9"/>
      <c r="B21" s="65" t="s">
        <v>208</v>
      </c>
      <c r="C21" s="73" t="s">
        <v>207</v>
      </c>
      <c r="D21" s="117" t="s">
        <v>100</v>
      </c>
    </row>
    <row r="22" spans="1:4" s="1" customFormat="1" ht="41.25" customHeight="1" x14ac:dyDescent="0.15">
      <c r="A22" s="7"/>
      <c r="B22" s="7"/>
      <c r="C22" s="118"/>
      <c r="D22" s="5"/>
    </row>
    <row r="23" spans="1:4" x14ac:dyDescent="0.25">
      <c r="A23" s="9"/>
      <c r="B23" s="10" t="s">
        <v>102</v>
      </c>
      <c r="C23" s="119"/>
      <c r="D23" s="9"/>
    </row>
  </sheetData>
  <mergeCells count="4">
    <mergeCell ref="B2:D2"/>
    <mergeCell ref="B3:D3"/>
    <mergeCell ref="A5:A6"/>
    <mergeCell ref="A20:B20"/>
  </mergeCells>
  <pageMargins left="0.59055118110236227" right="0.39370078740157483" top="0.39370078740157483" bottom="0.39370078740157483" header="0" footer="0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6"/>
  <sheetViews>
    <sheetView view="pageBreakPreview" zoomScale="130" zoomScaleNormal="100" zoomScaleSheetLayoutView="130" workbookViewId="0">
      <selection activeCell="F12" sqref="F12"/>
    </sheetView>
  </sheetViews>
  <sheetFormatPr defaultColWidth="10" defaultRowHeight="15" x14ac:dyDescent="0.25"/>
  <cols>
    <col min="1" max="1" width="1" style="16" customWidth="1"/>
    <col min="2" max="2" width="23.140625" style="16" customWidth="1"/>
    <col min="3" max="3" width="34.85546875" style="16" customWidth="1"/>
    <col min="4" max="4" width="16.28515625" style="16" customWidth="1"/>
    <col min="5" max="5" width="16" style="16" customWidth="1"/>
    <col min="6" max="6" width="17.7109375" style="13" customWidth="1"/>
    <col min="7" max="9" width="10" style="16" customWidth="1"/>
    <col min="10" max="248" width="10" style="16"/>
    <col min="249" max="249" width="1" style="16" customWidth="1"/>
    <col min="250" max="250" width="22.85546875" style="16" customWidth="1"/>
    <col min="251" max="251" width="30.7109375" style="16" customWidth="1"/>
    <col min="252" max="252" width="42.140625" style="16" customWidth="1"/>
    <col min="253" max="255" width="11.7109375" style="16" customWidth="1"/>
    <col min="256" max="256" width="13" style="16" customWidth="1"/>
    <col min="257" max="504" width="10" style="16"/>
    <col min="505" max="505" width="1" style="16" customWidth="1"/>
    <col min="506" max="506" width="22.85546875" style="16" customWidth="1"/>
    <col min="507" max="507" width="30.7109375" style="16" customWidth="1"/>
    <col min="508" max="508" width="42.140625" style="16" customWidth="1"/>
    <col min="509" max="511" width="11.7109375" style="16" customWidth="1"/>
    <col min="512" max="512" width="13" style="16" customWidth="1"/>
    <col min="513" max="760" width="10" style="16"/>
    <col min="761" max="761" width="1" style="16" customWidth="1"/>
    <col min="762" max="762" width="22.85546875" style="16" customWidth="1"/>
    <col min="763" max="763" width="30.7109375" style="16" customWidth="1"/>
    <col min="764" max="764" width="42.140625" style="16" customWidth="1"/>
    <col min="765" max="767" width="11.7109375" style="16" customWidth="1"/>
    <col min="768" max="768" width="13" style="16" customWidth="1"/>
    <col min="769" max="1016" width="10" style="16"/>
    <col min="1017" max="1017" width="1" style="16" customWidth="1"/>
    <col min="1018" max="1018" width="22.85546875" style="16" customWidth="1"/>
    <col min="1019" max="1019" width="30.7109375" style="16" customWidth="1"/>
    <col min="1020" max="1020" width="42.140625" style="16" customWidth="1"/>
    <col min="1021" max="1023" width="11.7109375" style="16" customWidth="1"/>
    <col min="1024" max="1024" width="13" style="16" customWidth="1"/>
    <col min="1025" max="1272" width="10" style="16"/>
    <col min="1273" max="1273" width="1" style="16" customWidth="1"/>
    <col min="1274" max="1274" width="22.85546875" style="16" customWidth="1"/>
    <col min="1275" max="1275" width="30.7109375" style="16" customWidth="1"/>
    <col min="1276" max="1276" width="42.140625" style="16" customWidth="1"/>
    <col min="1277" max="1279" width="11.7109375" style="16" customWidth="1"/>
    <col min="1280" max="1280" width="13" style="16" customWidth="1"/>
    <col min="1281" max="1528" width="10" style="16"/>
    <col min="1529" max="1529" width="1" style="16" customWidth="1"/>
    <col min="1530" max="1530" width="22.85546875" style="16" customWidth="1"/>
    <col min="1531" max="1531" width="30.7109375" style="16" customWidth="1"/>
    <col min="1532" max="1532" width="42.140625" style="16" customWidth="1"/>
    <col min="1533" max="1535" width="11.7109375" style="16" customWidth="1"/>
    <col min="1536" max="1536" width="13" style="16" customWidth="1"/>
    <col min="1537" max="1784" width="10" style="16"/>
    <col min="1785" max="1785" width="1" style="16" customWidth="1"/>
    <col min="1786" max="1786" width="22.85546875" style="16" customWidth="1"/>
    <col min="1787" max="1787" width="30.7109375" style="16" customWidth="1"/>
    <col min="1788" max="1788" width="42.140625" style="16" customWidth="1"/>
    <col min="1789" max="1791" width="11.7109375" style="16" customWidth="1"/>
    <col min="1792" max="1792" width="13" style="16" customWidth="1"/>
    <col min="1793" max="2040" width="10" style="16"/>
    <col min="2041" max="2041" width="1" style="16" customWidth="1"/>
    <col min="2042" max="2042" width="22.85546875" style="16" customWidth="1"/>
    <col min="2043" max="2043" width="30.7109375" style="16" customWidth="1"/>
    <col min="2044" max="2044" width="42.140625" style="16" customWidth="1"/>
    <col min="2045" max="2047" width="11.7109375" style="16" customWidth="1"/>
    <col min="2048" max="2048" width="13" style="16" customWidth="1"/>
    <col min="2049" max="2296" width="10" style="16"/>
    <col min="2297" max="2297" width="1" style="16" customWidth="1"/>
    <col min="2298" max="2298" width="22.85546875" style="16" customWidth="1"/>
    <col min="2299" max="2299" width="30.7109375" style="16" customWidth="1"/>
    <col min="2300" max="2300" width="42.140625" style="16" customWidth="1"/>
    <col min="2301" max="2303" width="11.7109375" style="16" customWidth="1"/>
    <col min="2304" max="2304" width="13" style="16" customWidth="1"/>
    <col min="2305" max="2552" width="10" style="16"/>
    <col min="2553" max="2553" width="1" style="16" customWidth="1"/>
    <col min="2554" max="2554" width="22.85546875" style="16" customWidth="1"/>
    <col min="2555" max="2555" width="30.7109375" style="16" customWidth="1"/>
    <col min="2556" max="2556" width="42.140625" style="16" customWidth="1"/>
    <col min="2557" max="2559" width="11.7109375" style="16" customWidth="1"/>
    <col min="2560" max="2560" width="13" style="16" customWidth="1"/>
    <col min="2561" max="2808" width="10" style="16"/>
    <col min="2809" max="2809" width="1" style="16" customWidth="1"/>
    <col min="2810" max="2810" width="22.85546875" style="16" customWidth="1"/>
    <col min="2811" max="2811" width="30.7109375" style="16" customWidth="1"/>
    <col min="2812" max="2812" width="42.140625" style="16" customWidth="1"/>
    <col min="2813" max="2815" width="11.7109375" style="16" customWidth="1"/>
    <col min="2816" max="2816" width="13" style="16" customWidth="1"/>
    <col min="2817" max="3064" width="10" style="16"/>
    <col min="3065" max="3065" width="1" style="16" customWidth="1"/>
    <col min="3066" max="3066" width="22.85546875" style="16" customWidth="1"/>
    <col min="3067" max="3067" width="30.7109375" style="16" customWidth="1"/>
    <col min="3068" max="3068" width="42.140625" style="16" customWidth="1"/>
    <col min="3069" max="3071" width="11.7109375" style="16" customWidth="1"/>
    <col min="3072" max="3072" width="13" style="16" customWidth="1"/>
    <col min="3073" max="3320" width="10" style="16"/>
    <col min="3321" max="3321" width="1" style="16" customWidth="1"/>
    <col min="3322" max="3322" width="22.85546875" style="16" customWidth="1"/>
    <col min="3323" max="3323" width="30.7109375" style="16" customWidth="1"/>
    <col min="3324" max="3324" width="42.140625" style="16" customWidth="1"/>
    <col min="3325" max="3327" width="11.7109375" style="16" customWidth="1"/>
    <col min="3328" max="3328" width="13" style="16" customWidth="1"/>
    <col min="3329" max="3576" width="10" style="16"/>
    <col min="3577" max="3577" width="1" style="16" customWidth="1"/>
    <col min="3578" max="3578" width="22.85546875" style="16" customWidth="1"/>
    <col min="3579" max="3579" width="30.7109375" style="16" customWidth="1"/>
    <col min="3580" max="3580" width="42.140625" style="16" customWidth="1"/>
    <col min="3581" max="3583" width="11.7109375" style="16" customWidth="1"/>
    <col min="3584" max="3584" width="13" style="16" customWidth="1"/>
    <col min="3585" max="3832" width="10" style="16"/>
    <col min="3833" max="3833" width="1" style="16" customWidth="1"/>
    <col min="3834" max="3834" width="22.85546875" style="16" customWidth="1"/>
    <col min="3835" max="3835" width="30.7109375" style="16" customWidth="1"/>
    <col min="3836" max="3836" width="42.140625" style="16" customWidth="1"/>
    <col min="3837" max="3839" width="11.7109375" style="16" customWidth="1"/>
    <col min="3840" max="3840" width="13" style="16" customWidth="1"/>
    <col min="3841" max="4088" width="10" style="16"/>
    <col min="4089" max="4089" width="1" style="16" customWidth="1"/>
    <col min="4090" max="4090" width="22.85546875" style="16" customWidth="1"/>
    <col min="4091" max="4091" width="30.7109375" style="16" customWidth="1"/>
    <col min="4092" max="4092" width="42.140625" style="16" customWidth="1"/>
    <col min="4093" max="4095" width="11.7109375" style="16" customWidth="1"/>
    <col min="4096" max="4096" width="13" style="16" customWidth="1"/>
    <col min="4097" max="4344" width="10" style="16"/>
    <col min="4345" max="4345" width="1" style="16" customWidth="1"/>
    <col min="4346" max="4346" width="22.85546875" style="16" customWidth="1"/>
    <col min="4347" max="4347" width="30.7109375" style="16" customWidth="1"/>
    <col min="4348" max="4348" width="42.140625" style="16" customWidth="1"/>
    <col min="4349" max="4351" width="11.7109375" style="16" customWidth="1"/>
    <col min="4352" max="4352" width="13" style="16" customWidth="1"/>
    <col min="4353" max="4600" width="10" style="16"/>
    <col min="4601" max="4601" width="1" style="16" customWidth="1"/>
    <col min="4602" max="4602" width="22.85546875" style="16" customWidth="1"/>
    <col min="4603" max="4603" width="30.7109375" style="16" customWidth="1"/>
    <col min="4604" max="4604" width="42.140625" style="16" customWidth="1"/>
    <col min="4605" max="4607" width="11.7109375" style="16" customWidth="1"/>
    <col min="4608" max="4608" width="13" style="16" customWidth="1"/>
    <col min="4609" max="4856" width="10" style="16"/>
    <col min="4857" max="4857" width="1" style="16" customWidth="1"/>
    <col min="4858" max="4858" width="22.85546875" style="16" customWidth="1"/>
    <col min="4859" max="4859" width="30.7109375" style="16" customWidth="1"/>
    <col min="4860" max="4860" width="42.140625" style="16" customWidth="1"/>
    <col min="4861" max="4863" width="11.7109375" style="16" customWidth="1"/>
    <col min="4864" max="4864" width="13" style="16" customWidth="1"/>
    <col min="4865" max="5112" width="10" style="16"/>
    <col min="5113" max="5113" width="1" style="16" customWidth="1"/>
    <col min="5114" max="5114" width="22.85546875" style="16" customWidth="1"/>
    <col min="5115" max="5115" width="30.7109375" style="16" customWidth="1"/>
    <col min="5116" max="5116" width="42.140625" style="16" customWidth="1"/>
    <col min="5117" max="5119" width="11.7109375" style="16" customWidth="1"/>
    <col min="5120" max="5120" width="13" style="16" customWidth="1"/>
    <col min="5121" max="5368" width="10" style="16"/>
    <col min="5369" max="5369" width="1" style="16" customWidth="1"/>
    <col min="5370" max="5370" width="22.85546875" style="16" customWidth="1"/>
    <col min="5371" max="5371" width="30.7109375" style="16" customWidth="1"/>
    <col min="5372" max="5372" width="42.140625" style="16" customWidth="1"/>
    <col min="5373" max="5375" width="11.7109375" style="16" customWidth="1"/>
    <col min="5376" max="5376" width="13" style="16" customWidth="1"/>
    <col min="5377" max="5624" width="10" style="16"/>
    <col min="5625" max="5625" width="1" style="16" customWidth="1"/>
    <col min="5626" max="5626" width="22.85546875" style="16" customWidth="1"/>
    <col min="5627" max="5627" width="30.7109375" style="16" customWidth="1"/>
    <col min="5628" max="5628" width="42.140625" style="16" customWidth="1"/>
    <col min="5629" max="5631" width="11.7109375" style="16" customWidth="1"/>
    <col min="5632" max="5632" width="13" style="16" customWidth="1"/>
    <col min="5633" max="5880" width="10" style="16"/>
    <col min="5881" max="5881" width="1" style="16" customWidth="1"/>
    <col min="5882" max="5882" width="22.85546875" style="16" customWidth="1"/>
    <col min="5883" max="5883" width="30.7109375" style="16" customWidth="1"/>
    <col min="5884" max="5884" width="42.140625" style="16" customWidth="1"/>
    <col min="5885" max="5887" width="11.7109375" style="16" customWidth="1"/>
    <col min="5888" max="5888" width="13" style="16" customWidth="1"/>
    <col min="5889" max="6136" width="10" style="16"/>
    <col min="6137" max="6137" width="1" style="16" customWidth="1"/>
    <col min="6138" max="6138" width="22.85546875" style="16" customWidth="1"/>
    <col min="6139" max="6139" width="30.7109375" style="16" customWidth="1"/>
    <col min="6140" max="6140" width="42.140625" style="16" customWidth="1"/>
    <col min="6141" max="6143" width="11.7109375" style="16" customWidth="1"/>
    <col min="6144" max="6144" width="13" style="16" customWidth="1"/>
    <col min="6145" max="6392" width="10" style="16"/>
    <col min="6393" max="6393" width="1" style="16" customWidth="1"/>
    <col min="6394" max="6394" width="22.85546875" style="16" customWidth="1"/>
    <col min="6395" max="6395" width="30.7109375" style="16" customWidth="1"/>
    <col min="6396" max="6396" width="42.140625" style="16" customWidth="1"/>
    <col min="6397" max="6399" width="11.7109375" style="16" customWidth="1"/>
    <col min="6400" max="6400" width="13" style="16" customWidth="1"/>
    <col min="6401" max="6648" width="10" style="16"/>
    <col min="6649" max="6649" width="1" style="16" customWidth="1"/>
    <col min="6650" max="6650" width="22.85546875" style="16" customWidth="1"/>
    <col min="6651" max="6651" width="30.7109375" style="16" customWidth="1"/>
    <col min="6652" max="6652" width="42.140625" style="16" customWidth="1"/>
    <col min="6653" max="6655" width="11.7109375" style="16" customWidth="1"/>
    <col min="6656" max="6656" width="13" style="16" customWidth="1"/>
    <col min="6657" max="6904" width="10" style="16"/>
    <col min="6905" max="6905" width="1" style="16" customWidth="1"/>
    <col min="6906" max="6906" width="22.85546875" style="16" customWidth="1"/>
    <col min="6907" max="6907" width="30.7109375" style="16" customWidth="1"/>
    <col min="6908" max="6908" width="42.140625" style="16" customWidth="1"/>
    <col min="6909" max="6911" width="11.7109375" style="16" customWidth="1"/>
    <col min="6912" max="6912" width="13" style="16" customWidth="1"/>
    <col min="6913" max="7160" width="10" style="16"/>
    <col min="7161" max="7161" width="1" style="16" customWidth="1"/>
    <col min="7162" max="7162" width="22.85546875" style="16" customWidth="1"/>
    <col min="7163" max="7163" width="30.7109375" style="16" customWidth="1"/>
    <col min="7164" max="7164" width="42.140625" style="16" customWidth="1"/>
    <col min="7165" max="7167" width="11.7109375" style="16" customWidth="1"/>
    <col min="7168" max="7168" width="13" style="16" customWidth="1"/>
    <col min="7169" max="7416" width="10" style="16"/>
    <col min="7417" max="7417" width="1" style="16" customWidth="1"/>
    <col min="7418" max="7418" width="22.85546875" style="16" customWidth="1"/>
    <col min="7419" max="7419" width="30.7109375" style="16" customWidth="1"/>
    <col min="7420" max="7420" width="42.140625" style="16" customWidth="1"/>
    <col min="7421" max="7423" width="11.7109375" style="16" customWidth="1"/>
    <col min="7424" max="7424" width="13" style="16" customWidth="1"/>
    <col min="7425" max="7672" width="10" style="16"/>
    <col min="7673" max="7673" width="1" style="16" customWidth="1"/>
    <col min="7674" max="7674" width="22.85546875" style="16" customWidth="1"/>
    <col min="7675" max="7675" width="30.7109375" style="16" customWidth="1"/>
    <col min="7676" max="7676" width="42.140625" style="16" customWidth="1"/>
    <col min="7677" max="7679" width="11.7109375" style="16" customWidth="1"/>
    <col min="7680" max="7680" width="13" style="16" customWidth="1"/>
    <col min="7681" max="7928" width="10" style="16"/>
    <col min="7929" max="7929" width="1" style="16" customWidth="1"/>
    <col min="7930" max="7930" width="22.85546875" style="16" customWidth="1"/>
    <col min="7931" max="7931" width="30.7109375" style="16" customWidth="1"/>
    <col min="7932" max="7932" width="42.140625" style="16" customWidth="1"/>
    <col min="7933" max="7935" width="11.7109375" style="16" customWidth="1"/>
    <col min="7936" max="7936" width="13" style="16" customWidth="1"/>
    <col min="7937" max="8184" width="10" style="16"/>
    <col min="8185" max="8185" width="1" style="16" customWidth="1"/>
    <col min="8186" max="8186" width="22.85546875" style="16" customWidth="1"/>
    <col min="8187" max="8187" width="30.7109375" style="16" customWidth="1"/>
    <col min="8188" max="8188" width="42.140625" style="16" customWidth="1"/>
    <col min="8189" max="8191" width="11.7109375" style="16" customWidth="1"/>
    <col min="8192" max="8192" width="13" style="16" customWidth="1"/>
    <col min="8193" max="8440" width="10" style="16"/>
    <col min="8441" max="8441" width="1" style="16" customWidth="1"/>
    <col min="8442" max="8442" width="22.85546875" style="16" customWidth="1"/>
    <col min="8443" max="8443" width="30.7109375" style="16" customWidth="1"/>
    <col min="8444" max="8444" width="42.140625" style="16" customWidth="1"/>
    <col min="8445" max="8447" width="11.7109375" style="16" customWidth="1"/>
    <col min="8448" max="8448" width="13" style="16" customWidth="1"/>
    <col min="8449" max="8696" width="10" style="16"/>
    <col min="8697" max="8697" width="1" style="16" customWidth="1"/>
    <col min="8698" max="8698" width="22.85546875" style="16" customWidth="1"/>
    <col min="8699" max="8699" width="30.7109375" style="16" customWidth="1"/>
    <col min="8700" max="8700" width="42.140625" style="16" customWidth="1"/>
    <col min="8701" max="8703" width="11.7109375" style="16" customWidth="1"/>
    <col min="8704" max="8704" width="13" style="16" customWidth="1"/>
    <col min="8705" max="8952" width="10" style="16"/>
    <col min="8953" max="8953" width="1" style="16" customWidth="1"/>
    <col min="8954" max="8954" width="22.85546875" style="16" customWidth="1"/>
    <col min="8955" max="8955" width="30.7109375" style="16" customWidth="1"/>
    <col min="8956" max="8956" width="42.140625" style="16" customWidth="1"/>
    <col min="8957" max="8959" width="11.7109375" style="16" customWidth="1"/>
    <col min="8960" max="8960" width="13" style="16" customWidth="1"/>
    <col min="8961" max="9208" width="10" style="16"/>
    <col min="9209" max="9209" width="1" style="16" customWidth="1"/>
    <col min="9210" max="9210" width="22.85546875" style="16" customWidth="1"/>
    <col min="9211" max="9211" width="30.7109375" style="16" customWidth="1"/>
    <col min="9212" max="9212" width="42.140625" style="16" customWidth="1"/>
    <col min="9213" max="9215" width="11.7109375" style="16" customWidth="1"/>
    <col min="9216" max="9216" width="13" style="16" customWidth="1"/>
    <col min="9217" max="9464" width="10" style="16"/>
    <col min="9465" max="9465" width="1" style="16" customWidth="1"/>
    <col min="9466" max="9466" width="22.85546875" style="16" customWidth="1"/>
    <col min="9467" max="9467" width="30.7109375" style="16" customWidth="1"/>
    <col min="9468" max="9468" width="42.140625" style="16" customWidth="1"/>
    <col min="9469" max="9471" width="11.7109375" style="16" customWidth="1"/>
    <col min="9472" max="9472" width="13" style="16" customWidth="1"/>
    <col min="9473" max="9720" width="10" style="16"/>
    <col min="9721" max="9721" width="1" style="16" customWidth="1"/>
    <col min="9722" max="9722" width="22.85546875" style="16" customWidth="1"/>
    <col min="9723" max="9723" width="30.7109375" style="16" customWidth="1"/>
    <col min="9724" max="9724" width="42.140625" style="16" customWidth="1"/>
    <col min="9725" max="9727" width="11.7109375" style="16" customWidth="1"/>
    <col min="9728" max="9728" width="13" style="16" customWidth="1"/>
    <col min="9729" max="9976" width="10" style="16"/>
    <col min="9977" max="9977" width="1" style="16" customWidth="1"/>
    <col min="9978" max="9978" width="22.85546875" style="16" customWidth="1"/>
    <col min="9979" max="9979" width="30.7109375" style="16" customWidth="1"/>
    <col min="9980" max="9980" width="42.140625" style="16" customWidth="1"/>
    <col min="9981" max="9983" width="11.7109375" style="16" customWidth="1"/>
    <col min="9984" max="9984" width="13" style="16" customWidth="1"/>
    <col min="9985" max="10232" width="10" style="16"/>
    <col min="10233" max="10233" width="1" style="16" customWidth="1"/>
    <col min="10234" max="10234" width="22.85546875" style="16" customWidth="1"/>
    <col min="10235" max="10235" width="30.7109375" style="16" customWidth="1"/>
    <col min="10236" max="10236" width="42.140625" style="16" customWidth="1"/>
    <col min="10237" max="10239" width="11.7109375" style="16" customWidth="1"/>
    <col min="10240" max="10240" width="13" style="16" customWidth="1"/>
    <col min="10241" max="10488" width="10" style="16"/>
    <col min="10489" max="10489" width="1" style="16" customWidth="1"/>
    <col min="10490" max="10490" width="22.85546875" style="16" customWidth="1"/>
    <col min="10491" max="10491" width="30.7109375" style="16" customWidth="1"/>
    <col min="10492" max="10492" width="42.140625" style="16" customWidth="1"/>
    <col min="10493" max="10495" width="11.7109375" style="16" customWidth="1"/>
    <col min="10496" max="10496" width="13" style="16" customWidth="1"/>
    <col min="10497" max="10744" width="10" style="16"/>
    <col min="10745" max="10745" width="1" style="16" customWidth="1"/>
    <col min="10746" max="10746" width="22.85546875" style="16" customWidth="1"/>
    <col min="10747" max="10747" width="30.7109375" style="16" customWidth="1"/>
    <col min="10748" max="10748" width="42.140625" style="16" customWidth="1"/>
    <col min="10749" max="10751" width="11.7109375" style="16" customWidth="1"/>
    <col min="10752" max="10752" width="13" style="16" customWidth="1"/>
    <col min="10753" max="11000" width="10" style="16"/>
    <col min="11001" max="11001" width="1" style="16" customWidth="1"/>
    <col min="11002" max="11002" width="22.85546875" style="16" customWidth="1"/>
    <col min="11003" max="11003" width="30.7109375" style="16" customWidth="1"/>
    <col min="11004" max="11004" width="42.140625" style="16" customWidth="1"/>
    <col min="11005" max="11007" width="11.7109375" style="16" customWidth="1"/>
    <col min="11008" max="11008" width="13" style="16" customWidth="1"/>
    <col min="11009" max="11256" width="10" style="16"/>
    <col min="11257" max="11257" width="1" style="16" customWidth="1"/>
    <col min="11258" max="11258" width="22.85546875" style="16" customWidth="1"/>
    <col min="11259" max="11259" width="30.7109375" style="16" customWidth="1"/>
    <col min="11260" max="11260" width="42.140625" style="16" customWidth="1"/>
    <col min="11261" max="11263" width="11.7109375" style="16" customWidth="1"/>
    <col min="11264" max="11264" width="13" style="16" customWidth="1"/>
    <col min="11265" max="11512" width="10" style="16"/>
    <col min="11513" max="11513" width="1" style="16" customWidth="1"/>
    <col min="11514" max="11514" width="22.85546875" style="16" customWidth="1"/>
    <col min="11515" max="11515" width="30.7109375" style="16" customWidth="1"/>
    <col min="11516" max="11516" width="42.140625" style="16" customWidth="1"/>
    <col min="11517" max="11519" width="11.7109375" style="16" customWidth="1"/>
    <col min="11520" max="11520" width="13" style="16" customWidth="1"/>
    <col min="11521" max="11768" width="10" style="16"/>
    <col min="11769" max="11769" width="1" style="16" customWidth="1"/>
    <col min="11770" max="11770" width="22.85546875" style="16" customWidth="1"/>
    <col min="11771" max="11771" width="30.7109375" style="16" customWidth="1"/>
    <col min="11772" max="11772" width="42.140625" style="16" customWidth="1"/>
    <col min="11773" max="11775" width="11.7109375" style="16" customWidth="1"/>
    <col min="11776" max="11776" width="13" style="16" customWidth="1"/>
    <col min="11777" max="12024" width="10" style="16"/>
    <col min="12025" max="12025" width="1" style="16" customWidth="1"/>
    <col min="12026" max="12026" width="22.85546875" style="16" customWidth="1"/>
    <col min="12027" max="12027" width="30.7109375" style="16" customWidth="1"/>
    <col min="12028" max="12028" width="42.140625" style="16" customWidth="1"/>
    <col min="12029" max="12031" width="11.7109375" style="16" customWidth="1"/>
    <col min="12032" max="12032" width="13" style="16" customWidth="1"/>
    <col min="12033" max="12280" width="10" style="16"/>
    <col min="12281" max="12281" width="1" style="16" customWidth="1"/>
    <col min="12282" max="12282" width="22.85546875" style="16" customWidth="1"/>
    <col min="12283" max="12283" width="30.7109375" style="16" customWidth="1"/>
    <col min="12284" max="12284" width="42.140625" style="16" customWidth="1"/>
    <col min="12285" max="12287" width="11.7109375" style="16" customWidth="1"/>
    <col min="12288" max="12288" width="13" style="16" customWidth="1"/>
    <col min="12289" max="12536" width="10" style="16"/>
    <col min="12537" max="12537" width="1" style="16" customWidth="1"/>
    <col min="12538" max="12538" width="22.85546875" style="16" customWidth="1"/>
    <col min="12539" max="12539" width="30.7109375" style="16" customWidth="1"/>
    <col min="12540" max="12540" width="42.140625" style="16" customWidth="1"/>
    <col min="12541" max="12543" width="11.7109375" style="16" customWidth="1"/>
    <col min="12544" max="12544" width="13" style="16" customWidth="1"/>
    <col min="12545" max="12792" width="10" style="16"/>
    <col min="12793" max="12793" width="1" style="16" customWidth="1"/>
    <col min="12794" max="12794" width="22.85546875" style="16" customWidth="1"/>
    <col min="12795" max="12795" width="30.7109375" style="16" customWidth="1"/>
    <col min="12796" max="12796" width="42.140625" style="16" customWidth="1"/>
    <col min="12797" max="12799" width="11.7109375" style="16" customWidth="1"/>
    <col min="12800" max="12800" width="13" style="16" customWidth="1"/>
    <col min="12801" max="13048" width="10" style="16"/>
    <col min="13049" max="13049" width="1" style="16" customWidth="1"/>
    <col min="13050" max="13050" width="22.85546875" style="16" customWidth="1"/>
    <col min="13051" max="13051" width="30.7109375" style="16" customWidth="1"/>
    <col min="13052" max="13052" width="42.140625" style="16" customWidth="1"/>
    <col min="13053" max="13055" width="11.7109375" style="16" customWidth="1"/>
    <col min="13056" max="13056" width="13" style="16" customWidth="1"/>
    <col min="13057" max="13304" width="10" style="16"/>
    <col min="13305" max="13305" width="1" style="16" customWidth="1"/>
    <col min="13306" max="13306" width="22.85546875" style="16" customWidth="1"/>
    <col min="13307" max="13307" width="30.7109375" style="16" customWidth="1"/>
    <col min="13308" max="13308" width="42.140625" style="16" customWidth="1"/>
    <col min="13309" max="13311" width="11.7109375" style="16" customWidth="1"/>
    <col min="13312" max="13312" width="13" style="16" customWidth="1"/>
    <col min="13313" max="13560" width="10" style="16"/>
    <col min="13561" max="13561" width="1" style="16" customWidth="1"/>
    <col min="13562" max="13562" width="22.85546875" style="16" customWidth="1"/>
    <col min="13563" max="13563" width="30.7109375" style="16" customWidth="1"/>
    <col min="13564" max="13564" width="42.140625" style="16" customWidth="1"/>
    <col min="13565" max="13567" width="11.7109375" style="16" customWidth="1"/>
    <col min="13568" max="13568" width="13" style="16" customWidth="1"/>
    <col min="13569" max="13816" width="10" style="16"/>
    <col min="13817" max="13817" width="1" style="16" customWidth="1"/>
    <col min="13818" max="13818" width="22.85546875" style="16" customWidth="1"/>
    <col min="13819" max="13819" width="30.7109375" style="16" customWidth="1"/>
    <col min="13820" max="13820" width="42.140625" style="16" customWidth="1"/>
    <col min="13821" max="13823" width="11.7109375" style="16" customWidth="1"/>
    <col min="13824" max="13824" width="13" style="16" customWidth="1"/>
    <col min="13825" max="14072" width="10" style="16"/>
    <col min="14073" max="14073" width="1" style="16" customWidth="1"/>
    <col min="14074" max="14074" width="22.85546875" style="16" customWidth="1"/>
    <col min="14075" max="14075" width="30.7109375" style="16" customWidth="1"/>
    <col min="14076" max="14076" width="42.140625" style="16" customWidth="1"/>
    <col min="14077" max="14079" width="11.7109375" style="16" customWidth="1"/>
    <col min="14080" max="14080" width="13" style="16" customWidth="1"/>
    <col min="14081" max="14328" width="10" style="16"/>
    <col min="14329" max="14329" width="1" style="16" customWidth="1"/>
    <col min="14330" max="14330" width="22.85546875" style="16" customWidth="1"/>
    <col min="14331" max="14331" width="30.7109375" style="16" customWidth="1"/>
    <col min="14332" max="14332" width="42.140625" style="16" customWidth="1"/>
    <col min="14333" max="14335" width="11.7109375" style="16" customWidth="1"/>
    <col min="14336" max="14336" width="13" style="16" customWidth="1"/>
    <col min="14337" max="14584" width="10" style="16"/>
    <col min="14585" max="14585" width="1" style="16" customWidth="1"/>
    <col min="14586" max="14586" width="22.85546875" style="16" customWidth="1"/>
    <col min="14587" max="14587" width="30.7109375" style="16" customWidth="1"/>
    <col min="14588" max="14588" width="42.140625" style="16" customWidth="1"/>
    <col min="14589" max="14591" width="11.7109375" style="16" customWidth="1"/>
    <col min="14592" max="14592" width="13" style="16" customWidth="1"/>
    <col min="14593" max="14840" width="10" style="16"/>
    <col min="14841" max="14841" width="1" style="16" customWidth="1"/>
    <col min="14842" max="14842" width="22.85546875" style="16" customWidth="1"/>
    <col min="14843" max="14843" width="30.7109375" style="16" customWidth="1"/>
    <col min="14844" max="14844" width="42.140625" style="16" customWidth="1"/>
    <col min="14845" max="14847" width="11.7109375" style="16" customWidth="1"/>
    <col min="14848" max="14848" width="13" style="16" customWidth="1"/>
    <col min="14849" max="15096" width="10" style="16"/>
    <col min="15097" max="15097" width="1" style="16" customWidth="1"/>
    <col min="15098" max="15098" width="22.85546875" style="16" customWidth="1"/>
    <col min="15099" max="15099" width="30.7109375" style="16" customWidth="1"/>
    <col min="15100" max="15100" width="42.140625" style="16" customWidth="1"/>
    <col min="15101" max="15103" width="11.7109375" style="16" customWidth="1"/>
    <col min="15104" max="15104" width="13" style="16" customWidth="1"/>
    <col min="15105" max="15352" width="10" style="16"/>
    <col min="15353" max="15353" width="1" style="16" customWidth="1"/>
    <col min="15354" max="15354" width="22.85546875" style="16" customWidth="1"/>
    <col min="15355" max="15355" width="30.7109375" style="16" customWidth="1"/>
    <col min="15356" max="15356" width="42.140625" style="16" customWidth="1"/>
    <col min="15357" max="15359" width="11.7109375" style="16" customWidth="1"/>
    <col min="15360" max="15360" width="13" style="16" customWidth="1"/>
    <col min="15361" max="15608" width="10" style="16"/>
    <col min="15609" max="15609" width="1" style="16" customWidth="1"/>
    <col min="15610" max="15610" width="22.85546875" style="16" customWidth="1"/>
    <col min="15611" max="15611" width="30.7109375" style="16" customWidth="1"/>
    <col min="15612" max="15612" width="42.140625" style="16" customWidth="1"/>
    <col min="15613" max="15615" width="11.7109375" style="16" customWidth="1"/>
    <col min="15616" max="15616" width="13" style="16" customWidth="1"/>
    <col min="15617" max="15864" width="10" style="16"/>
    <col min="15865" max="15865" width="1" style="16" customWidth="1"/>
    <col min="15866" max="15866" width="22.85546875" style="16" customWidth="1"/>
    <col min="15867" max="15867" width="30.7109375" style="16" customWidth="1"/>
    <col min="15868" max="15868" width="42.140625" style="16" customWidth="1"/>
    <col min="15869" max="15871" width="11.7109375" style="16" customWidth="1"/>
    <col min="15872" max="15872" width="13" style="16" customWidth="1"/>
    <col min="15873" max="16120" width="10" style="16"/>
    <col min="16121" max="16121" width="1" style="16" customWidth="1"/>
    <col min="16122" max="16122" width="22.85546875" style="16" customWidth="1"/>
    <col min="16123" max="16123" width="30.7109375" style="16" customWidth="1"/>
    <col min="16124" max="16124" width="42.140625" style="16" customWidth="1"/>
    <col min="16125" max="16127" width="11.7109375" style="16" customWidth="1"/>
    <col min="16128" max="16128" width="13" style="16" customWidth="1"/>
    <col min="16129" max="16384" width="10" style="16"/>
  </cols>
  <sheetData>
    <row r="1" spans="1:11" s="13" customFormat="1" ht="29.25" customHeight="1" x14ac:dyDescent="0.25"/>
    <row r="2" spans="1:11" s="14" customFormat="1" ht="30" customHeight="1" x14ac:dyDescent="0.25">
      <c r="B2" s="327" t="s">
        <v>233</v>
      </c>
      <c r="C2" s="327"/>
      <c r="D2" s="327"/>
      <c r="E2" s="327"/>
      <c r="F2" s="327"/>
    </row>
    <row r="3" spans="1:11" s="14" customFormat="1" ht="36" customHeight="1" x14ac:dyDescent="0.25">
      <c r="B3" s="26"/>
      <c r="C3" s="27"/>
      <c r="D3" s="26"/>
      <c r="E3" s="26"/>
      <c r="F3" s="15"/>
    </row>
    <row r="4" spans="1:11" s="14" customFormat="1" ht="15" customHeight="1" x14ac:dyDescent="0.25">
      <c r="B4" s="331" t="str">
        <f>Содержание!D6</f>
        <v>ООО "Энергонефть Томск"</v>
      </c>
      <c r="C4" s="331"/>
      <c r="D4" s="331"/>
      <c r="E4" s="331"/>
      <c r="F4" s="331"/>
    </row>
    <row r="5" spans="1:11" s="14" customFormat="1" ht="15.75" customHeight="1" x14ac:dyDescent="0.25">
      <c r="B5" s="332" t="s">
        <v>0</v>
      </c>
      <c r="C5" s="332"/>
      <c r="D5" s="332"/>
      <c r="E5" s="332"/>
      <c r="F5" s="332"/>
    </row>
    <row r="6" spans="1:11" s="14" customFormat="1" ht="46.5" customHeight="1" x14ac:dyDescent="0.25">
      <c r="B6" s="265"/>
      <c r="C6" s="265"/>
      <c r="D6" s="265"/>
      <c r="E6" s="265"/>
      <c r="F6" s="265"/>
    </row>
    <row r="7" spans="1:11" s="14" customFormat="1" ht="51.75" customHeight="1" x14ac:dyDescent="0.25">
      <c r="B7" s="246"/>
      <c r="C7" s="246"/>
      <c r="D7" s="246"/>
      <c r="E7" s="266" t="s">
        <v>234</v>
      </c>
      <c r="F7" s="266" t="s">
        <v>235</v>
      </c>
    </row>
    <row r="8" spans="1:11" s="14" customFormat="1" ht="15.75" hidden="1" customHeight="1" x14ac:dyDescent="0.25">
      <c r="B8" s="66"/>
      <c r="C8" s="66"/>
      <c r="D8" s="66"/>
      <c r="E8" s="265"/>
      <c r="F8" s="268" t="s">
        <v>159</v>
      </c>
    </row>
    <row r="9" spans="1:11" s="13" customFormat="1" ht="15.75" hidden="1" customHeight="1" x14ac:dyDescent="0.25">
      <c r="B9" s="74"/>
      <c r="C9" s="74"/>
      <c r="D9" s="74"/>
      <c r="E9" s="74"/>
      <c r="F9" s="86" t="s">
        <v>141</v>
      </c>
    </row>
    <row r="10" spans="1:11" x14ac:dyDescent="0.25">
      <c r="B10" s="328" t="s">
        <v>236</v>
      </c>
      <c r="C10" s="329"/>
      <c r="D10" s="330"/>
      <c r="E10" s="124">
        <v>1902</v>
      </c>
      <c r="F10" s="124">
        <f>MAX('Форма 1.1'!D7:D18)</f>
        <v>1846</v>
      </c>
    </row>
    <row r="11" spans="1:11" x14ac:dyDescent="0.25">
      <c r="B11" s="328" t="s">
        <v>6</v>
      </c>
      <c r="C11" s="329"/>
      <c r="D11" s="330"/>
      <c r="E11" s="125">
        <v>108.58240589995881</v>
      </c>
      <c r="F11" s="125">
        <f>SUM('Форма 1.1'!C7:C18)</f>
        <v>95.133333332603797</v>
      </c>
      <c r="K11" s="16" t="s">
        <v>222</v>
      </c>
    </row>
    <row r="12" spans="1:11" ht="18.75" customHeight="1" x14ac:dyDescent="0.25">
      <c r="B12" s="328" t="s">
        <v>7</v>
      </c>
      <c r="C12" s="329"/>
      <c r="D12" s="330"/>
      <c r="E12" s="126">
        <f>IF(E10=0,0,E11/E10)</f>
        <v>5.7088541482628187E-2</v>
      </c>
      <c r="F12" s="126">
        <f>IF(F10=0,0,F11/F10)</f>
        <v>5.1534850126004221E-2</v>
      </c>
    </row>
    <row r="13" spans="1:11" s="13" customFormat="1" ht="83.25" customHeight="1" x14ac:dyDescent="0.25">
      <c r="E13" s="24"/>
      <c r="F13" s="123"/>
    </row>
    <row r="14" spans="1:11" ht="15.75" customHeight="1" x14ac:dyDescent="0.25">
      <c r="A14" s="17"/>
      <c r="C14" s="25" t="str">
        <f>Содержание!C26</f>
        <v>Генеральный директор</v>
      </c>
      <c r="E14" s="3" t="s">
        <v>218</v>
      </c>
      <c r="F14" s="24" t="s">
        <v>217</v>
      </c>
    </row>
    <row r="15" spans="1:11" x14ac:dyDescent="0.25">
      <c r="A15" s="17"/>
      <c r="C15" s="267" t="s">
        <v>221</v>
      </c>
      <c r="E15" s="93" t="s">
        <v>219</v>
      </c>
      <c r="F15" s="23" t="s">
        <v>220</v>
      </c>
    </row>
    <row r="16" spans="1:11" s="13" customFormat="1" ht="5.25" x14ac:dyDescent="0.25">
      <c r="A16" s="17"/>
      <c r="B16" s="17"/>
      <c r="C16" s="17"/>
      <c r="D16" s="17"/>
      <c r="E16" s="17"/>
    </row>
  </sheetData>
  <mergeCells count="6">
    <mergeCell ref="B2:F2"/>
    <mergeCell ref="B11:D11"/>
    <mergeCell ref="B12:D12"/>
    <mergeCell ref="B10:D10"/>
    <mergeCell ref="B4:F4"/>
    <mergeCell ref="B5:F5"/>
  </mergeCells>
  <pageMargins left="0.25" right="0.25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"/>
  <sheetViews>
    <sheetView view="pageBreakPreview" zoomScaleNormal="100" zoomScaleSheetLayoutView="100" workbookViewId="0">
      <selection activeCell="D9" sqref="D9"/>
    </sheetView>
  </sheetViews>
  <sheetFormatPr defaultColWidth="0.85546875" defaultRowHeight="15" x14ac:dyDescent="0.25"/>
  <cols>
    <col min="1" max="1" width="37" style="77" customWidth="1"/>
    <col min="2" max="2" width="80.5703125" style="77" customWidth="1"/>
    <col min="3" max="3" width="40.42578125" style="77" customWidth="1"/>
    <col min="4" max="8" width="10.140625" style="77" customWidth="1"/>
    <col min="9" max="11" width="22.140625" style="77" hidden="1" customWidth="1"/>
    <col min="12" max="342" width="22.140625" style="77" customWidth="1"/>
    <col min="343" max="16384" width="0.85546875" style="77"/>
  </cols>
  <sheetData>
    <row r="1" spans="1:9" s="75" customFormat="1" ht="55.5" customHeight="1" x14ac:dyDescent="0.25">
      <c r="A1" s="334" t="s">
        <v>238</v>
      </c>
      <c r="B1" s="334"/>
      <c r="C1" s="334"/>
      <c r="D1" s="334"/>
      <c r="E1" s="334"/>
      <c r="F1" s="334"/>
      <c r="G1" s="334"/>
      <c r="H1" s="334"/>
    </row>
    <row r="2" spans="1:9" s="75" customFormat="1" ht="15" customHeight="1" x14ac:dyDescent="0.25">
      <c r="A2" s="81"/>
      <c r="B2" s="81"/>
      <c r="C2" s="81"/>
      <c r="D2" s="81"/>
      <c r="E2" s="81"/>
      <c r="F2" s="269"/>
      <c r="G2" s="269"/>
      <c r="H2" s="81"/>
    </row>
    <row r="3" spans="1:9" s="75" customFormat="1" ht="15.75" x14ac:dyDescent="0.25">
      <c r="A3" s="335" t="str">
        <f>Содержание!D6</f>
        <v>ООО "Энергонефть Томск"</v>
      </c>
      <c r="B3" s="335"/>
      <c r="C3" s="335"/>
      <c r="D3" s="335"/>
      <c r="E3" s="335"/>
      <c r="F3" s="335"/>
      <c r="G3" s="335"/>
      <c r="H3" s="335"/>
    </row>
    <row r="4" spans="1:9" s="75" customFormat="1" ht="12.75" customHeight="1" x14ac:dyDescent="0.25">
      <c r="A4" s="336" t="str">
        <f>Содержание!B7</f>
        <v>(наименование электросетевой организации)</v>
      </c>
      <c r="B4" s="336"/>
      <c r="C4" s="336"/>
      <c r="D4" s="336"/>
      <c r="E4" s="336"/>
      <c r="F4" s="336"/>
      <c r="G4" s="336"/>
      <c r="H4" s="336"/>
    </row>
    <row r="5" spans="1:9" s="75" customFormat="1" ht="15.75" x14ac:dyDescent="0.25"/>
    <row r="7" spans="1:9" s="76" customFormat="1" ht="15.75" customHeight="1" x14ac:dyDescent="0.25">
      <c r="A7" s="337" t="s">
        <v>103</v>
      </c>
      <c r="B7" s="337" t="s">
        <v>115</v>
      </c>
      <c r="C7" s="337" t="s">
        <v>91</v>
      </c>
      <c r="D7" s="339" t="s">
        <v>104</v>
      </c>
      <c r="E7" s="340"/>
      <c r="F7" s="341"/>
      <c r="G7" s="341"/>
      <c r="H7" s="340"/>
    </row>
    <row r="8" spans="1:9" s="76" customFormat="1" ht="39.75" customHeight="1" x14ac:dyDescent="0.25">
      <c r="A8" s="338"/>
      <c r="B8" s="338"/>
      <c r="C8" s="338"/>
      <c r="D8" s="132" t="s">
        <v>237</v>
      </c>
      <c r="E8" s="132" t="s">
        <v>240</v>
      </c>
      <c r="F8" s="132" t="s">
        <v>241</v>
      </c>
      <c r="G8" s="132" t="s">
        <v>242</v>
      </c>
      <c r="H8" s="132" t="s">
        <v>243</v>
      </c>
    </row>
    <row r="9" spans="1:9" ht="94.5" customHeight="1" x14ac:dyDescent="0.25">
      <c r="A9" s="270" t="s">
        <v>7</v>
      </c>
      <c r="B9" s="82" t="s">
        <v>239</v>
      </c>
      <c r="C9" s="82" t="s">
        <v>142</v>
      </c>
      <c r="D9" s="102">
        <v>5.7099999999999998E-2</v>
      </c>
      <c r="E9" s="102">
        <v>5.62E-2</v>
      </c>
      <c r="F9" s="102">
        <v>5.5399999999999998E-2</v>
      </c>
      <c r="G9" s="102">
        <v>5.4600000000000003E-2</v>
      </c>
      <c r="H9" s="102">
        <v>5.3800000000000001E-2</v>
      </c>
    </row>
    <row r="10" spans="1:9" ht="105" customHeight="1" x14ac:dyDescent="0.25">
      <c r="A10" s="218" t="s">
        <v>105</v>
      </c>
      <c r="B10" s="304" t="s">
        <v>126</v>
      </c>
      <c r="C10" s="305" t="s">
        <v>127</v>
      </c>
      <c r="D10" s="219">
        <v>1</v>
      </c>
      <c r="E10" s="219">
        <v>1</v>
      </c>
      <c r="F10" s="219">
        <v>1</v>
      </c>
      <c r="G10" s="219">
        <v>1</v>
      </c>
      <c r="H10" s="219">
        <v>1</v>
      </c>
      <c r="I10" s="77" t="s">
        <v>109</v>
      </c>
    </row>
    <row r="11" spans="1:9" ht="113.25" customHeight="1" x14ac:dyDescent="0.25">
      <c r="A11" s="271" t="s">
        <v>106</v>
      </c>
      <c r="B11" s="82" t="s">
        <v>244</v>
      </c>
      <c r="C11" s="82" t="s">
        <v>143</v>
      </c>
      <c r="D11" s="102">
        <v>0.89749999999999996</v>
      </c>
      <c r="E11" s="102">
        <v>0.89749999999999996</v>
      </c>
      <c r="F11" s="100">
        <v>0.89749999999999996</v>
      </c>
      <c r="G11" s="100">
        <v>0.89749999999999996</v>
      </c>
      <c r="H11" s="100">
        <v>0.89749999999999996</v>
      </c>
    </row>
    <row r="12" spans="1:9" ht="15" customHeight="1" x14ac:dyDescent="0.25">
      <c r="A12" s="83"/>
      <c r="B12" s="84"/>
      <c r="C12" s="84"/>
      <c r="D12" s="85"/>
      <c r="E12" s="85"/>
      <c r="F12" s="85"/>
      <c r="G12" s="85"/>
      <c r="H12" s="85"/>
    </row>
    <row r="13" spans="1:9" ht="12.75" customHeight="1" x14ac:dyDescent="0.25">
      <c r="A13" s="83"/>
      <c r="B13" s="84"/>
      <c r="C13" s="84"/>
      <c r="D13" s="85"/>
      <c r="E13" s="85"/>
      <c r="F13" s="85"/>
      <c r="G13" s="85"/>
      <c r="H13" s="85"/>
    </row>
    <row r="14" spans="1:9" ht="15" customHeight="1" x14ac:dyDescent="0.25">
      <c r="A14" s="83"/>
      <c r="B14" s="84"/>
      <c r="C14" s="84"/>
      <c r="D14" s="85"/>
      <c r="E14" s="85"/>
      <c r="F14" s="85"/>
      <c r="G14" s="85"/>
      <c r="H14" s="85"/>
    </row>
    <row r="15" spans="1:9" ht="15" customHeight="1" x14ac:dyDescent="0.25">
      <c r="A15" s="78"/>
      <c r="B15" s="78"/>
    </row>
    <row r="16" spans="1:9" ht="15.75" x14ac:dyDescent="0.25">
      <c r="B16" s="223" t="str">
        <f>Содержание!C26</f>
        <v>Генеральный директор</v>
      </c>
      <c r="C16" s="224" t="s">
        <v>201</v>
      </c>
      <c r="D16" s="225" t="s">
        <v>199</v>
      </c>
      <c r="E16" s="226"/>
      <c r="F16" s="56"/>
      <c r="G16" s="56"/>
      <c r="H16" s="56"/>
    </row>
    <row r="17" spans="1:8" x14ac:dyDescent="0.25">
      <c r="B17" s="95" t="s">
        <v>200</v>
      </c>
      <c r="C17" s="127" t="s">
        <v>3</v>
      </c>
      <c r="D17" s="58" t="s">
        <v>110</v>
      </c>
      <c r="F17" s="127"/>
      <c r="G17" s="127"/>
      <c r="H17" s="94"/>
    </row>
    <row r="18" spans="1:8" x14ac:dyDescent="0.25">
      <c r="A18" s="94"/>
      <c r="B18" s="94"/>
      <c r="C18" s="95"/>
      <c r="D18" s="94"/>
      <c r="E18" s="94"/>
      <c r="F18" s="127"/>
      <c r="G18" s="127"/>
      <c r="H18" s="94"/>
    </row>
    <row r="19" spans="1:8" s="79" customFormat="1" ht="30" customHeight="1" x14ac:dyDescent="0.2">
      <c r="A19" s="333" t="s">
        <v>111</v>
      </c>
      <c r="B19" s="333"/>
      <c r="C19" s="333"/>
      <c r="D19" s="333"/>
      <c r="E19" s="333"/>
      <c r="F19" s="333"/>
      <c r="G19" s="333"/>
      <c r="H19" s="333"/>
    </row>
    <row r="20" spans="1:8" x14ac:dyDescent="0.25">
      <c r="A20" s="80" t="s">
        <v>107</v>
      </c>
    </row>
  </sheetData>
  <mergeCells count="8">
    <mergeCell ref="A19:H19"/>
    <mergeCell ref="A1:H1"/>
    <mergeCell ref="A3:H3"/>
    <mergeCell ref="A4:H4"/>
    <mergeCell ref="A7:A8"/>
    <mergeCell ref="B7:B8"/>
    <mergeCell ref="C7:C8"/>
    <mergeCell ref="D7:H7"/>
  </mergeCells>
  <pageMargins left="0.78740157480314965" right="0.78740157480314965" top="0.59055118110236227" bottom="0.39370078740157483" header="0.19685039370078741" footer="0.19685039370078741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18"/>
  <sheetViews>
    <sheetView view="pageBreakPreview" zoomScale="115" zoomScaleNormal="100" zoomScaleSheetLayoutView="115" workbookViewId="0">
      <selection activeCell="C11" sqref="C11"/>
    </sheetView>
  </sheetViews>
  <sheetFormatPr defaultColWidth="0.85546875" defaultRowHeight="15" x14ac:dyDescent="0.25"/>
  <cols>
    <col min="1" max="1" width="38.85546875" style="55" customWidth="1"/>
    <col min="2" max="2" width="38.5703125" style="55" customWidth="1"/>
    <col min="3" max="3" width="17.140625" style="55" customWidth="1"/>
    <col min="4" max="219" width="15.28515625" style="55" customWidth="1"/>
    <col min="220" max="16384" width="0.85546875" style="55"/>
  </cols>
  <sheetData>
    <row r="2" spans="1:4" s="57" customFormat="1" ht="30.75" customHeight="1" x14ac:dyDescent="0.25">
      <c r="A2" s="344" t="s">
        <v>245</v>
      </c>
      <c r="B2" s="344"/>
      <c r="C2" s="344"/>
    </row>
    <row r="3" spans="1:4" s="57" customFormat="1" ht="10.5" customHeight="1" x14ac:dyDescent="0.25">
      <c r="B3" s="128"/>
      <c r="C3" s="128"/>
    </row>
    <row r="4" spans="1:4" s="57" customFormat="1" ht="15.75" customHeight="1" x14ac:dyDescent="0.25">
      <c r="A4" s="345" t="s">
        <v>84</v>
      </c>
      <c r="B4" s="345"/>
      <c r="C4" s="345"/>
    </row>
    <row r="5" spans="1:4" s="57" customFormat="1" ht="12.75" customHeight="1" x14ac:dyDescent="0.25">
      <c r="A5" s="346" t="s">
        <v>108</v>
      </c>
      <c r="B5" s="346"/>
      <c r="C5" s="346"/>
    </row>
    <row r="6" spans="1:4" s="57" customFormat="1" ht="25.5" customHeight="1" x14ac:dyDescent="0.25">
      <c r="A6" s="122"/>
      <c r="B6" s="122"/>
      <c r="C6" s="122"/>
    </row>
    <row r="7" spans="1:4" s="56" customFormat="1" ht="13.5" customHeight="1" x14ac:dyDescent="0.25">
      <c r="B7" s="57"/>
      <c r="C7" s="57"/>
    </row>
    <row r="8" spans="1:4" s="129" customFormat="1" ht="18.75" customHeight="1" x14ac:dyDescent="0.25">
      <c r="A8" s="347" t="s">
        <v>103</v>
      </c>
      <c r="B8" s="348"/>
      <c r="C8" s="87" t="s">
        <v>96</v>
      </c>
    </row>
    <row r="9" spans="1:4" s="129" customFormat="1" ht="12.75" customHeight="1" x14ac:dyDescent="0.25">
      <c r="A9" s="347">
        <v>1</v>
      </c>
      <c r="B9" s="348"/>
      <c r="C9" s="87">
        <v>2</v>
      </c>
    </row>
    <row r="10" spans="1:4" s="61" customFormat="1" ht="84.75" customHeight="1" x14ac:dyDescent="0.35">
      <c r="A10" s="342" t="s">
        <v>149</v>
      </c>
      <c r="B10" s="343"/>
      <c r="C10" s="87">
        <v>4208</v>
      </c>
    </row>
    <row r="11" spans="1:4" s="61" customFormat="1" ht="95.25" customHeight="1" x14ac:dyDescent="0.35">
      <c r="A11" s="342" t="s">
        <v>150</v>
      </c>
      <c r="B11" s="343"/>
      <c r="C11" s="87">
        <v>0</v>
      </c>
    </row>
    <row r="12" spans="1:4" s="61" customFormat="1" ht="34.5" customHeight="1" x14ac:dyDescent="0.35">
      <c r="A12" s="342" t="s">
        <v>151</v>
      </c>
      <c r="B12" s="343"/>
      <c r="C12" s="130">
        <f>C10/MAX(1,C10-C11)</f>
        <v>1</v>
      </c>
    </row>
    <row r="13" spans="1:4" s="61" customFormat="1" ht="47.25" customHeight="1" x14ac:dyDescent="0.25">
      <c r="A13" s="91"/>
      <c r="B13" s="91"/>
      <c r="C13" s="92"/>
    </row>
    <row r="14" spans="1:4" s="58" customFormat="1" ht="15.75" x14ac:dyDescent="0.25">
      <c r="B14" s="88"/>
      <c r="C14" s="57"/>
    </row>
    <row r="15" spans="1:4" s="56" customFormat="1" ht="29.25" customHeight="1" x14ac:dyDescent="0.25">
      <c r="A15" s="227" t="str">
        <f>Содержание!C26</f>
        <v>Генеральный директор</v>
      </c>
      <c r="B15" s="228" t="s">
        <v>202</v>
      </c>
      <c r="C15" s="228" t="str">
        <f>Содержание!E26</f>
        <v>Мажурин В.А.</v>
      </c>
      <c r="D15" s="121"/>
    </row>
    <row r="16" spans="1:4" ht="13.5" customHeight="1" x14ac:dyDescent="0.25">
      <c r="A16" s="89" t="str">
        <f>[35]Содержание!D34</f>
        <v>(должность)</v>
      </c>
      <c r="B16" s="90" t="str">
        <f>[35]Содержание!G34</f>
        <v>(подпись)</v>
      </c>
      <c r="C16" s="90" t="s">
        <v>203</v>
      </c>
      <c r="D16" s="90"/>
    </row>
    <row r="17" s="59" customFormat="1" ht="12" x14ac:dyDescent="0.2"/>
    <row r="18" ht="3" customHeight="1" x14ac:dyDescent="0.25"/>
  </sheetData>
  <mergeCells count="8">
    <mergeCell ref="A11:B11"/>
    <mergeCell ref="A12:B12"/>
    <mergeCell ref="A2:C2"/>
    <mergeCell ref="A4:C4"/>
    <mergeCell ref="A5:C5"/>
    <mergeCell ref="A8:B8"/>
    <mergeCell ref="A9:B9"/>
    <mergeCell ref="A10:B10"/>
  </mergeCells>
  <pageMargins left="0.39370078740157483" right="0.39370078740157483" top="0.59055118110236227" bottom="0.39370078740157483" header="0.19685039370078741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C18"/>
  <sheetViews>
    <sheetView view="pageBreakPreview" zoomScale="115" zoomScaleNormal="100" zoomScaleSheetLayoutView="115" workbookViewId="0">
      <selection activeCell="C12" sqref="C12"/>
    </sheetView>
  </sheetViews>
  <sheetFormatPr defaultColWidth="0.85546875" defaultRowHeight="15" x14ac:dyDescent="0.25"/>
  <cols>
    <col min="1" max="1" width="38.85546875" style="55" customWidth="1"/>
    <col min="2" max="2" width="38.5703125" style="55" customWidth="1"/>
    <col min="3" max="3" width="17.140625" style="55" customWidth="1"/>
    <col min="4" max="219" width="15.28515625" style="55" customWidth="1"/>
    <col min="220" max="16384" width="0.85546875" style="55"/>
  </cols>
  <sheetData>
    <row r="2" spans="1:3" s="57" customFormat="1" ht="61.5" customHeight="1" x14ac:dyDescent="0.25">
      <c r="A2" s="349" t="s">
        <v>246</v>
      </c>
      <c r="B2" s="349"/>
      <c r="C2" s="349"/>
    </row>
    <row r="3" spans="1:3" s="57" customFormat="1" ht="10.5" customHeight="1" x14ac:dyDescent="0.25">
      <c r="B3" s="128"/>
      <c r="C3" s="128"/>
    </row>
    <row r="4" spans="1:3" s="57" customFormat="1" ht="15.75" customHeight="1" x14ac:dyDescent="0.25">
      <c r="A4" s="350" t="str">
        <f>[35]Содержание!D6</f>
        <v>ООО "Энергонефть Томск"</v>
      </c>
      <c r="B4" s="350"/>
      <c r="C4" s="350"/>
    </row>
    <row r="5" spans="1:3" s="57" customFormat="1" ht="12.75" customHeight="1" x14ac:dyDescent="0.25">
      <c r="A5" s="346" t="s">
        <v>108</v>
      </c>
      <c r="B5" s="346"/>
      <c r="C5" s="346"/>
    </row>
    <row r="6" spans="1:3" s="57" customFormat="1" ht="25.5" customHeight="1" x14ac:dyDescent="0.25">
      <c r="A6" s="122"/>
      <c r="B6" s="122"/>
      <c r="C6" s="122"/>
    </row>
    <row r="7" spans="1:3" s="56" customFormat="1" ht="13.5" customHeight="1" x14ac:dyDescent="0.25">
      <c r="B7" s="57"/>
      <c r="C7" s="57"/>
    </row>
    <row r="8" spans="1:3" s="129" customFormat="1" ht="18.75" customHeight="1" x14ac:dyDescent="0.25">
      <c r="A8" s="347" t="s">
        <v>103</v>
      </c>
      <c r="B8" s="348"/>
      <c r="C8" s="87" t="s">
        <v>96</v>
      </c>
    </row>
    <row r="9" spans="1:3" s="129" customFormat="1" ht="12.75" customHeight="1" x14ac:dyDescent="0.25">
      <c r="A9" s="347">
        <v>1</v>
      </c>
      <c r="B9" s="348"/>
      <c r="C9" s="87">
        <v>2</v>
      </c>
    </row>
    <row r="10" spans="1:3" s="61" customFormat="1" ht="63" customHeight="1" x14ac:dyDescent="0.35">
      <c r="A10" s="342" t="s">
        <v>152</v>
      </c>
      <c r="B10" s="343"/>
      <c r="C10" s="87">
        <v>4116</v>
      </c>
    </row>
    <row r="11" spans="1:3" s="61" customFormat="1" ht="84" customHeight="1" x14ac:dyDescent="0.35">
      <c r="A11" s="342" t="s">
        <v>153</v>
      </c>
      <c r="B11" s="343"/>
      <c r="C11" s="87">
        <v>0</v>
      </c>
    </row>
    <row r="12" spans="1:3" s="61" customFormat="1" ht="34.5" customHeight="1" x14ac:dyDescent="0.35">
      <c r="A12" s="342" t="s">
        <v>154</v>
      </c>
      <c r="B12" s="343"/>
      <c r="C12" s="130">
        <f>C10/MAX(1,C10-C11)</f>
        <v>1</v>
      </c>
    </row>
    <row r="13" spans="1:3" s="61" customFormat="1" ht="47.25" customHeight="1" x14ac:dyDescent="0.25">
      <c r="A13" s="91"/>
      <c r="B13" s="91"/>
      <c r="C13" s="92"/>
    </row>
    <row r="14" spans="1:3" s="58" customFormat="1" ht="15.75" x14ac:dyDescent="0.25">
      <c r="B14" s="88"/>
      <c r="C14" s="57"/>
    </row>
    <row r="15" spans="1:3" s="56" customFormat="1" ht="29.25" customHeight="1" x14ac:dyDescent="0.25">
      <c r="A15" s="227" t="str">
        <f>Содержание!C26</f>
        <v>Генеральный директор</v>
      </c>
      <c r="B15" s="228" t="s">
        <v>202</v>
      </c>
      <c r="C15" s="228" t="str">
        <f>Содержание!E26</f>
        <v>Мажурин В.А.</v>
      </c>
    </row>
    <row r="16" spans="1:3" ht="13.5" customHeight="1" x14ac:dyDescent="0.25">
      <c r="A16" s="89" t="str">
        <f>[35]Содержание!D34</f>
        <v>(должность)</v>
      </c>
      <c r="B16" s="90" t="str">
        <f>[35]Содержание!G34</f>
        <v>(подпись)</v>
      </c>
      <c r="C16" s="90" t="s">
        <v>203</v>
      </c>
    </row>
    <row r="17" s="59" customFormat="1" ht="12" x14ac:dyDescent="0.2"/>
    <row r="18" ht="3" customHeight="1" x14ac:dyDescent="0.25"/>
  </sheetData>
  <mergeCells count="8">
    <mergeCell ref="A11:B11"/>
    <mergeCell ref="A12:B12"/>
    <mergeCell ref="A2:C2"/>
    <mergeCell ref="A4:C4"/>
    <mergeCell ref="A5:C5"/>
    <mergeCell ref="A8:B8"/>
    <mergeCell ref="A9:B9"/>
    <mergeCell ref="A10:B10"/>
  </mergeCells>
  <pageMargins left="0.39370078740157483" right="0.39370078740157483" top="0.59055118110236227" bottom="0.39370078740157483" header="0.19685039370078741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18"/>
  <sheetViews>
    <sheetView view="pageBreakPreview" zoomScale="115" zoomScaleNormal="100" zoomScaleSheetLayoutView="115" workbookViewId="0">
      <selection activeCell="F11" sqref="F11"/>
    </sheetView>
  </sheetViews>
  <sheetFormatPr defaultColWidth="0.85546875" defaultRowHeight="15" x14ac:dyDescent="0.25"/>
  <cols>
    <col min="1" max="1" width="38.85546875" style="55" customWidth="1"/>
    <col min="2" max="2" width="38.5703125" style="55" customWidth="1"/>
    <col min="3" max="3" width="17.140625" style="55" customWidth="1"/>
    <col min="4" max="4" width="27.85546875" style="55" hidden="1" customWidth="1"/>
    <col min="5" max="219" width="15.28515625" style="55" customWidth="1"/>
    <col min="220" max="16384" width="0.85546875" style="55"/>
  </cols>
  <sheetData>
    <row r="2" spans="1:4" s="57" customFormat="1" ht="61.5" customHeight="1" x14ac:dyDescent="0.25">
      <c r="A2" s="349" t="s">
        <v>247</v>
      </c>
      <c r="B2" s="349"/>
      <c r="C2" s="349"/>
    </row>
    <row r="3" spans="1:4" s="57" customFormat="1" ht="10.5" customHeight="1" x14ac:dyDescent="0.25">
      <c r="B3" s="128"/>
      <c r="C3" s="128"/>
    </row>
    <row r="4" spans="1:4" s="57" customFormat="1" ht="15.75" customHeight="1" x14ac:dyDescent="0.25">
      <c r="A4" s="350" t="str">
        <f>[35]Содержание!D6</f>
        <v>ООО "Энергонефть Томск"</v>
      </c>
      <c r="B4" s="350"/>
      <c r="C4" s="350"/>
    </row>
    <row r="5" spans="1:4" s="57" customFormat="1" ht="12.75" customHeight="1" x14ac:dyDescent="0.25">
      <c r="A5" s="346" t="s">
        <v>108</v>
      </c>
      <c r="B5" s="346"/>
      <c r="C5" s="346"/>
    </row>
    <row r="6" spans="1:4" s="57" customFormat="1" ht="25.5" customHeight="1" x14ac:dyDescent="0.25">
      <c r="A6" s="122"/>
      <c r="B6" s="122"/>
      <c r="C6" s="122"/>
    </row>
    <row r="7" spans="1:4" s="56" customFormat="1" ht="13.5" customHeight="1" x14ac:dyDescent="0.25">
      <c r="B7" s="57"/>
      <c r="C7" s="57"/>
    </row>
    <row r="8" spans="1:4" s="129" customFormat="1" ht="18.75" customHeight="1" x14ac:dyDescent="0.25">
      <c r="A8" s="347" t="s">
        <v>103</v>
      </c>
      <c r="B8" s="348"/>
      <c r="C8" s="87" t="s">
        <v>96</v>
      </c>
    </row>
    <row r="9" spans="1:4" s="129" customFormat="1" ht="12.75" customHeight="1" x14ac:dyDescent="0.25">
      <c r="A9" s="347">
        <v>1</v>
      </c>
      <c r="B9" s="348"/>
      <c r="C9" s="87">
        <v>2</v>
      </c>
    </row>
    <row r="10" spans="1:4" s="61" customFormat="1" ht="81.75" customHeight="1" x14ac:dyDescent="0.35">
      <c r="A10" s="342" t="s">
        <v>155</v>
      </c>
      <c r="B10" s="343"/>
      <c r="C10" s="87">
        <v>0</v>
      </c>
    </row>
    <row r="11" spans="1:4" s="61" customFormat="1" ht="39.75" customHeight="1" x14ac:dyDescent="0.25">
      <c r="A11" s="351" t="s">
        <v>156</v>
      </c>
      <c r="B11" s="352"/>
      <c r="C11" s="87">
        <f>'Форма 3.1'!C10/10</f>
        <v>420.8</v>
      </c>
      <c r="D11" s="131" t="s">
        <v>157</v>
      </c>
    </row>
    <row r="12" spans="1:4" s="61" customFormat="1" ht="50.25" customHeight="1" x14ac:dyDescent="0.35">
      <c r="A12" s="342" t="s">
        <v>158</v>
      </c>
      <c r="B12" s="343"/>
      <c r="C12" s="130">
        <f>C11/MAX(1,(C11-C10))</f>
        <v>1</v>
      </c>
    </row>
    <row r="13" spans="1:4" s="61" customFormat="1" ht="47.25" customHeight="1" x14ac:dyDescent="0.25">
      <c r="A13" s="91"/>
      <c r="B13" s="91"/>
      <c r="C13" s="92"/>
    </row>
    <row r="14" spans="1:4" s="58" customFormat="1" ht="15.75" x14ac:dyDescent="0.25">
      <c r="B14" s="88"/>
      <c r="C14" s="57"/>
    </row>
    <row r="15" spans="1:4" s="56" customFormat="1" ht="29.25" customHeight="1" x14ac:dyDescent="0.25">
      <c r="A15" s="227" t="str">
        <f>Содержание!C26</f>
        <v>Генеральный директор</v>
      </c>
      <c r="B15" s="228" t="s">
        <v>202</v>
      </c>
      <c r="C15" s="228" t="str">
        <f>Содержание!E26</f>
        <v>Мажурин В.А.</v>
      </c>
    </row>
    <row r="16" spans="1:4" ht="13.5" customHeight="1" x14ac:dyDescent="0.25">
      <c r="A16" s="89" t="str">
        <f>[35]Содержание!D34</f>
        <v>(должность)</v>
      </c>
      <c r="B16" s="90" t="str">
        <f>[35]Содержание!G34</f>
        <v>(подпись)</v>
      </c>
      <c r="C16" s="90" t="s">
        <v>203</v>
      </c>
    </row>
    <row r="17" s="59" customFormat="1" ht="12" x14ac:dyDescent="0.2"/>
    <row r="18" ht="3" customHeight="1" x14ac:dyDescent="0.25"/>
  </sheetData>
  <mergeCells count="8">
    <mergeCell ref="A11:B11"/>
    <mergeCell ref="A12:B12"/>
    <mergeCell ref="A2:C2"/>
    <mergeCell ref="A4:C4"/>
    <mergeCell ref="A5:C5"/>
    <mergeCell ref="A8:B8"/>
    <mergeCell ref="A9:B9"/>
    <mergeCell ref="A10:B10"/>
  </mergeCells>
  <pageMargins left="0.39370078740157483" right="0.39370078740157483" top="0.59055118110236227" bottom="0.39370078740157483" header="0.19685039370078741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7"/>
  <sheetViews>
    <sheetView view="pageBreakPreview" topLeftCell="A4" zoomScaleNormal="100" zoomScaleSheetLayoutView="100" workbookViewId="0">
      <selection activeCell="A17" sqref="A17"/>
    </sheetView>
  </sheetViews>
  <sheetFormatPr defaultColWidth="10" defaultRowHeight="15" x14ac:dyDescent="0.25"/>
  <cols>
    <col min="1" max="1" width="72.42578125" style="282" customWidth="1"/>
    <col min="2" max="2" width="16.42578125" style="143" customWidth="1"/>
    <col min="3" max="3" width="14" style="169" customWidth="1"/>
    <col min="4" max="4" width="11.28515625" style="170" customWidth="1"/>
    <col min="5" max="5" width="14.7109375" style="171" customWidth="1"/>
    <col min="6" max="6" width="11.42578125" style="143" customWidth="1"/>
    <col min="7" max="7" width="1" style="134" customWidth="1"/>
    <col min="8" max="8" width="8.85546875" style="101" hidden="1" customWidth="1"/>
    <col min="9" max="10" width="10" style="101" hidden="1" customWidth="1"/>
    <col min="11" max="11" width="0" style="101" hidden="1" customWidth="1"/>
    <col min="12" max="246" width="10" style="101"/>
    <col min="247" max="247" width="1" style="101" customWidth="1"/>
    <col min="248" max="252" width="0" style="101" hidden="1" customWidth="1"/>
    <col min="253" max="253" width="69.5703125" style="101" customWidth="1"/>
    <col min="254" max="257" width="8.42578125" style="101" bestFit="1" customWidth="1"/>
    <col min="258" max="258" width="12.28515625" style="101" bestFit="1" customWidth="1"/>
    <col min="259" max="259" width="7.28515625" style="101" bestFit="1" customWidth="1"/>
    <col min="260" max="260" width="7.28515625" style="101" customWidth="1"/>
    <col min="261" max="261" width="11.140625" style="101" bestFit="1" customWidth="1"/>
    <col min="262" max="262" width="6.28515625" style="101" bestFit="1" customWidth="1"/>
    <col min="263" max="263" width="1" style="101" customWidth="1"/>
    <col min="264" max="264" width="8.85546875" style="101" customWidth="1"/>
    <col min="265" max="502" width="10" style="101"/>
    <col min="503" max="503" width="1" style="101" customWidth="1"/>
    <col min="504" max="508" width="0" style="101" hidden="1" customWidth="1"/>
    <col min="509" max="509" width="69.5703125" style="101" customWidth="1"/>
    <col min="510" max="513" width="8.42578125" style="101" bestFit="1" customWidth="1"/>
    <col min="514" max="514" width="12.28515625" style="101" bestFit="1" customWidth="1"/>
    <col min="515" max="515" width="7.28515625" style="101" bestFit="1" customWidth="1"/>
    <col min="516" max="516" width="7.28515625" style="101" customWidth="1"/>
    <col min="517" max="517" width="11.140625" style="101" bestFit="1" customWidth="1"/>
    <col min="518" max="518" width="6.28515625" style="101" bestFit="1" customWidth="1"/>
    <col min="519" max="519" width="1" style="101" customWidth="1"/>
    <col min="520" max="520" width="8.85546875" style="101" customWidth="1"/>
    <col min="521" max="758" width="10" style="101"/>
    <col min="759" max="759" width="1" style="101" customWidth="1"/>
    <col min="760" max="764" width="0" style="101" hidden="1" customWidth="1"/>
    <col min="765" max="765" width="69.5703125" style="101" customWidth="1"/>
    <col min="766" max="769" width="8.42578125" style="101" bestFit="1" customWidth="1"/>
    <col min="770" max="770" width="12.28515625" style="101" bestFit="1" customWidth="1"/>
    <col min="771" max="771" width="7.28515625" style="101" bestFit="1" customWidth="1"/>
    <col min="772" max="772" width="7.28515625" style="101" customWidth="1"/>
    <col min="773" max="773" width="11.140625" style="101" bestFit="1" customWidth="1"/>
    <col min="774" max="774" width="6.28515625" style="101" bestFit="1" customWidth="1"/>
    <col min="775" max="775" width="1" style="101" customWidth="1"/>
    <col min="776" max="776" width="8.85546875" style="101" customWidth="1"/>
    <col min="777" max="1014" width="10" style="101"/>
    <col min="1015" max="1015" width="1" style="101" customWidth="1"/>
    <col min="1016" max="1020" width="0" style="101" hidden="1" customWidth="1"/>
    <col min="1021" max="1021" width="69.5703125" style="101" customWidth="1"/>
    <col min="1022" max="1025" width="8.42578125" style="101" bestFit="1" customWidth="1"/>
    <col min="1026" max="1026" width="12.28515625" style="101" bestFit="1" customWidth="1"/>
    <col min="1027" max="1027" width="7.28515625" style="101" bestFit="1" customWidth="1"/>
    <col min="1028" max="1028" width="7.28515625" style="101" customWidth="1"/>
    <col min="1029" max="1029" width="11.140625" style="101" bestFit="1" customWidth="1"/>
    <col min="1030" max="1030" width="6.28515625" style="101" bestFit="1" customWidth="1"/>
    <col min="1031" max="1031" width="1" style="101" customWidth="1"/>
    <col min="1032" max="1032" width="8.85546875" style="101" customWidth="1"/>
    <col min="1033" max="1270" width="10" style="101"/>
    <col min="1271" max="1271" width="1" style="101" customWidth="1"/>
    <col min="1272" max="1276" width="0" style="101" hidden="1" customWidth="1"/>
    <col min="1277" max="1277" width="69.5703125" style="101" customWidth="1"/>
    <col min="1278" max="1281" width="8.42578125" style="101" bestFit="1" customWidth="1"/>
    <col min="1282" max="1282" width="12.28515625" style="101" bestFit="1" customWidth="1"/>
    <col min="1283" max="1283" width="7.28515625" style="101" bestFit="1" customWidth="1"/>
    <col min="1284" max="1284" width="7.28515625" style="101" customWidth="1"/>
    <col min="1285" max="1285" width="11.140625" style="101" bestFit="1" customWidth="1"/>
    <col min="1286" max="1286" width="6.28515625" style="101" bestFit="1" customWidth="1"/>
    <col min="1287" max="1287" width="1" style="101" customWidth="1"/>
    <col min="1288" max="1288" width="8.85546875" style="101" customWidth="1"/>
    <col min="1289" max="1526" width="10" style="101"/>
    <col min="1527" max="1527" width="1" style="101" customWidth="1"/>
    <col min="1528" max="1532" width="0" style="101" hidden="1" customWidth="1"/>
    <col min="1533" max="1533" width="69.5703125" style="101" customWidth="1"/>
    <col min="1534" max="1537" width="8.42578125" style="101" bestFit="1" customWidth="1"/>
    <col min="1538" max="1538" width="12.28515625" style="101" bestFit="1" customWidth="1"/>
    <col min="1539" max="1539" width="7.28515625" style="101" bestFit="1" customWidth="1"/>
    <col min="1540" max="1540" width="7.28515625" style="101" customWidth="1"/>
    <col min="1541" max="1541" width="11.140625" style="101" bestFit="1" customWidth="1"/>
    <col min="1542" max="1542" width="6.28515625" style="101" bestFit="1" customWidth="1"/>
    <col min="1543" max="1543" width="1" style="101" customWidth="1"/>
    <col min="1544" max="1544" width="8.85546875" style="101" customWidth="1"/>
    <col min="1545" max="1782" width="10" style="101"/>
    <col min="1783" max="1783" width="1" style="101" customWidth="1"/>
    <col min="1784" max="1788" width="0" style="101" hidden="1" customWidth="1"/>
    <col min="1789" max="1789" width="69.5703125" style="101" customWidth="1"/>
    <col min="1790" max="1793" width="8.42578125" style="101" bestFit="1" customWidth="1"/>
    <col min="1794" max="1794" width="12.28515625" style="101" bestFit="1" customWidth="1"/>
    <col min="1795" max="1795" width="7.28515625" style="101" bestFit="1" customWidth="1"/>
    <col min="1796" max="1796" width="7.28515625" style="101" customWidth="1"/>
    <col min="1797" max="1797" width="11.140625" style="101" bestFit="1" customWidth="1"/>
    <col min="1798" max="1798" width="6.28515625" style="101" bestFit="1" customWidth="1"/>
    <col min="1799" max="1799" width="1" style="101" customWidth="1"/>
    <col min="1800" max="1800" width="8.85546875" style="101" customWidth="1"/>
    <col min="1801" max="2038" width="10" style="101"/>
    <col min="2039" max="2039" width="1" style="101" customWidth="1"/>
    <col min="2040" max="2044" width="0" style="101" hidden="1" customWidth="1"/>
    <col min="2045" max="2045" width="69.5703125" style="101" customWidth="1"/>
    <col min="2046" max="2049" width="8.42578125" style="101" bestFit="1" customWidth="1"/>
    <col min="2050" max="2050" width="12.28515625" style="101" bestFit="1" customWidth="1"/>
    <col min="2051" max="2051" width="7.28515625" style="101" bestFit="1" customWidth="1"/>
    <col min="2052" max="2052" width="7.28515625" style="101" customWidth="1"/>
    <col min="2053" max="2053" width="11.140625" style="101" bestFit="1" customWidth="1"/>
    <col min="2054" max="2054" width="6.28515625" style="101" bestFit="1" customWidth="1"/>
    <col min="2055" max="2055" width="1" style="101" customWidth="1"/>
    <col min="2056" max="2056" width="8.85546875" style="101" customWidth="1"/>
    <col min="2057" max="2294" width="10" style="101"/>
    <col min="2295" max="2295" width="1" style="101" customWidth="1"/>
    <col min="2296" max="2300" width="0" style="101" hidden="1" customWidth="1"/>
    <col min="2301" max="2301" width="69.5703125" style="101" customWidth="1"/>
    <col min="2302" max="2305" width="8.42578125" style="101" bestFit="1" customWidth="1"/>
    <col min="2306" max="2306" width="12.28515625" style="101" bestFit="1" customWidth="1"/>
    <col min="2307" max="2307" width="7.28515625" style="101" bestFit="1" customWidth="1"/>
    <col min="2308" max="2308" width="7.28515625" style="101" customWidth="1"/>
    <col min="2309" max="2309" width="11.140625" style="101" bestFit="1" customWidth="1"/>
    <col min="2310" max="2310" width="6.28515625" style="101" bestFit="1" customWidth="1"/>
    <col min="2311" max="2311" width="1" style="101" customWidth="1"/>
    <col min="2312" max="2312" width="8.85546875" style="101" customWidth="1"/>
    <col min="2313" max="2550" width="10" style="101"/>
    <col min="2551" max="2551" width="1" style="101" customWidth="1"/>
    <col min="2552" max="2556" width="0" style="101" hidden="1" customWidth="1"/>
    <col min="2557" max="2557" width="69.5703125" style="101" customWidth="1"/>
    <col min="2558" max="2561" width="8.42578125" style="101" bestFit="1" customWidth="1"/>
    <col min="2562" max="2562" width="12.28515625" style="101" bestFit="1" customWidth="1"/>
    <col min="2563" max="2563" width="7.28515625" style="101" bestFit="1" customWidth="1"/>
    <col min="2564" max="2564" width="7.28515625" style="101" customWidth="1"/>
    <col min="2565" max="2565" width="11.140625" style="101" bestFit="1" customWidth="1"/>
    <col min="2566" max="2566" width="6.28515625" style="101" bestFit="1" customWidth="1"/>
    <col min="2567" max="2567" width="1" style="101" customWidth="1"/>
    <col min="2568" max="2568" width="8.85546875" style="101" customWidth="1"/>
    <col min="2569" max="2806" width="10" style="101"/>
    <col min="2807" max="2807" width="1" style="101" customWidth="1"/>
    <col min="2808" max="2812" width="0" style="101" hidden="1" customWidth="1"/>
    <col min="2813" max="2813" width="69.5703125" style="101" customWidth="1"/>
    <col min="2814" max="2817" width="8.42578125" style="101" bestFit="1" customWidth="1"/>
    <col min="2818" max="2818" width="12.28515625" style="101" bestFit="1" customWidth="1"/>
    <col min="2819" max="2819" width="7.28515625" style="101" bestFit="1" customWidth="1"/>
    <col min="2820" max="2820" width="7.28515625" style="101" customWidth="1"/>
    <col min="2821" max="2821" width="11.140625" style="101" bestFit="1" customWidth="1"/>
    <col min="2822" max="2822" width="6.28515625" style="101" bestFit="1" customWidth="1"/>
    <col min="2823" max="2823" width="1" style="101" customWidth="1"/>
    <col min="2824" max="2824" width="8.85546875" style="101" customWidth="1"/>
    <col min="2825" max="3062" width="10" style="101"/>
    <col min="3063" max="3063" width="1" style="101" customWidth="1"/>
    <col min="3064" max="3068" width="0" style="101" hidden="1" customWidth="1"/>
    <col min="3069" max="3069" width="69.5703125" style="101" customWidth="1"/>
    <col min="3070" max="3073" width="8.42578125" style="101" bestFit="1" customWidth="1"/>
    <col min="3074" max="3074" width="12.28515625" style="101" bestFit="1" customWidth="1"/>
    <col min="3075" max="3075" width="7.28515625" style="101" bestFit="1" customWidth="1"/>
    <col min="3076" max="3076" width="7.28515625" style="101" customWidth="1"/>
    <col min="3077" max="3077" width="11.140625" style="101" bestFit="1" customWidth="1"/>
    <col min="3078" max="3078" width="6.28515625" style="101" bestFit="1" customWidth="1"/>
    <col min="3079" max="3079" width="1" style="101" customWidth="1"/>
    <col min="3080" max="3080" width="8.85546875" style="101" customWidth="1"/>
    <col min="3081" max="3318" width="10" style="101"/>
    <col min="3319" max="3319" width="1" style="101" customWidth="1"/>
    <col min="3320" max="3324" width="0" style="101" hidden="1" customWidth="1"/>
    <col min="3325" max="3325" width="69.5703125" style="101" customWidth="1"/>
    <col min="3326" max="3329" width="8.42578125" style="101" bestFit="1" customWidth="1"/>
    <col min="3330" max="3330" width="12.28515625" style="101" bestFit="1" customWidth="1"/>
    <col min="3331" max="3331" width="7.28515625" style="101" bestFit="1" customWidth="1"/>
    <col min="3332" max="3332" width="7.28515625" style="101" customWidth="1"/>
    <col min="3333" max="3333" width="11.140625" style="101" bestFit="1" customWidth="1"/>
    <col min="3334" max="3334" width="6.28515625" style="101" bestFit="1" customWidth="1"/>
    <col min="3335" max="3335" width="1" style="101" customWidth="1"/>
    <col min="3336" max="3336" width="8.85546875" style="101" customWidth="1"/>
    <col min="3337" max="3574" width="10" style="101"/>
    <col min="3575" max="3575" width="1" style="101" customWidth="1"/>
    <col min="3576" max="3580" width="0" style="101" hidden="1" customWidth="1"/>
    <col min="3581" max="3581" width="69.5703125" style="101" customWidth="1"/>
    <col min="3582" max="3585" width="8.42578125" style="101" bestFit="1" customWidth="1"/>
    <col min="3586" max="3586" width="12.28515625" style="101" bestFit="1" customWidth="1"/>
    <col min="3587" max="3587" width="7.28515625" style="101" bestFit="1" customWidth="1"/>
    <col min="3588" max="3588" width="7.28515625" style="101" customWidth="1"/>
    <col min="3589" max="3589" width="11.140625" style="101" bestFit="1" customWidth="1"/>
    <col min="3590" max="3590" width="6.28515625" style="101" bestFit="1" customWidth="1"/>
    <col min="3591" max="3591" width="1" style="101" customWidth="1"/>
    <col min="3592" max="3592" width="8.85546875" style="101" customWidth="1"/>
    <col min="3593" max="3830" width="10" style="101"/>
    <col min="3831" max="3831" width="1" style="101" customWidth="1"/>
    <col min="3832" max="3836" width="0" style="101" hidden="1" customWidth="1"/>
    <col min="3837" max="3837" width="69.5703125" style="101" customWidth="1"/>
    <col min="3838" max="3841" width="8.42578125" style="101" bestFit="1" customWidth="1"/>
    <col min="3842" max="3842" width="12.28515625" style="101" bestFit="1" customWidth="1"/>
    <col min="3843" max="3843" width="7.28515625" style="101" bestFit="1" customWidth="1"/>
    <col min="3844" max="3844" width="7.28515625" style="101" customWidth="1"/>
    <col min="3845" max="3845" width="11.140625" style="101" bestFit="1" customWidth="1"/>
    <col min="3846" max="3846" width="6.28515625" style="101" bestFit="1" customWidth="1"/>
    <col min="3847" max="3847" width="1" style="101" customWidth="1"/>
    <col min="3848" max="3848" width="8.85546875" style="101" customWidth="1"/>
    <col min="3849" max="4086" width="10" style="101"/>
    <col min="4087" max="4087" width="1" style="101" customWidth="1"/>
    <col min="4088" max="4092" width="0" style="101" hidden="1" customWidth="1"/>
    <col min="4093" max="4093" width="69.5703125" style="101" customWidth="1"/>
    <col min="4094" max="4097" width="8.42578125" style="101" bestFit="1" customWidth="1"/>
    <col min="4098" max="4098" width="12.28515625" style="101" bestFit="1" customWidth="1"/>
    <col min="4099" max="4099" width="7.28515625" style="101" bestFit="1" customWidth="1"/>
    <col min="4100" max="4100" width="7.28515625" style="101" customWidth="1"/>
    <col min="4101" max="4101" width="11.140625" style="101" bestFit="1" customWidth="1"/>
    <col min="4102" max="4102" width="6.28515625" style="101" bestFit="1" customWidth="1"/>
    <col min="4103" max="4103" width="1" style="101" customWidth="1"/>
    <col min="4104" max="4104" width="8.85546875" style="101" customWidth="1"/>
    <col min="4105" max="4342" width="10" style="101"/>
    <col min="4343" max="4343" width="1" style="101" customWidth="1"/>
    <col min="4344" max="4348" width="0" style="101" hidden="1" customWidth="1"/>
    <col min="4349" max="4349" width="69.5703125" style="101" customWidth="1"/>
    <col min="4350" max="4353" width="8.42578125" style="101" bestFit="1" customWidth="1"/>
    <col min="4354" max="4354" width="12.28515625" style="101" bestFit="1" customWidth="1"/>
    <col min="4355" max="4355" width="7.28515625" style="101" bestFit="1" customWidth="1"/>
    <col min="4356" max="4356" width="7.28515625" style="101" customWidth="1"/>
    <col min="4357" max="4357" width="11.140625" style="101" bestFit="1" customWidth="1"/>
    <col min="4358" max="4358" width="6.28515625" style="101" bestFit="1" customWidth="1"/>
    <col min="4359" max="4359" width="1" style="101" customWidth="1"/>
    <col min="4360" max="4360" width="8.85546875" style="101" customWidth="1"/>
    <col min="4361" max="4598" width="10" style="101"/>
    <col min="4599" max="4599" width="1" style="101" customWidth="1"/>
    <col min="4600" max="4604" width="0" style="101" hidden="1" customWidth="1"/>
    <col min="4605" max="4605" width="69.5703125" style="101" customWidth="1"/>
    <col min="4606" max="4609" width="8.42578125" style="101" bestFit="1" customWidth="1"/>
    <col min="4610" max="4610" width="12.28515625" style="101" bestFit="1" customWidth="1"/>
    <col min="4611" max="4611" width="7.28515625" style="101" bestFit="1" customWidth="1"/>
    <col min="4612" max="4612" width="7.28515625" style="101" customWidth="1"/>
    <col min="4613" max="4613" width="11.140625" style="101" bestFit="1" customWidth="1"/>
    <col min="4614" max="4614" width="6.28515625" style="101" bestFit="1" customWidth="1"/>
    <col min="4615" max="4615" width="1" style="101" customWidth="1"/>
    <col min="4616" max="4616" width="8.85546875" style="101" customWidth="1"/>
    <col min="4617" max="4854" width="10" style="101"/>
    <col min="4855" max="4855" width="1" style="101" customWidth="1"/>
    <col min="4856" max="4860" width="0" style="101" hidden="1" customWidth="1"/>
    <col min="4861" max="4861" width="69.5703125" style="101" customWidth="1"/>
    <col min="4862" max="4865" width="8.42578125" style="101" bestFit="1" customWidth="1"/>
    <col min="4866" max="4866" width="12.28515625" style="101" bestFit="1" customWidth="1"/>
    <col min="4867" max="4867" width="7.28515625" style="101" bestFit="1" customWidth="1"/>
    <col min="4868" max="4868" width="7.28515625" style="101" customWidth="1"/>
    <col min="4869" max="4869" width="11.140625" style="101" bestFit="1" customWidth="1"/>
    <col min="4870" max="4870" width="6.28515625" style="101" bestFit="1" customWidth="1"/>
    <col min="4871" max="4871" width="1" style="101" customWidth="1"/>
    <col min="4872" max="4872" width="8.85546875" style="101" customWidth="1"/>
    <col min="4873" max="5110" width="10" style="101"/>
    <col min="5111" max="5111" width="1" style="101" customWidth="1"/>
    <col min="5112" max="5116" width="0" style="101" hidden="1" customWidth="1"/>
    <col min="5117" max="5117" width="69.5703125" style="101" customWidth="1"/>
    <col min="5118" max="5121" width="8.42578125" style="101" bestFit="1" customWidth="1"/>
    <col min="5122" max="5122" width="12.28515625" style="101" bestFit="1" customWidth="1"/>
    <col min="5123" max="5123" width="7.28515625" style="101" bestFit="1" customWidth="1"/>
    <col min="5124" max="5124" width="7.28515625" style="101" customWidth="1"/>
    <col min="5125" max="5125" width="11.140625" style="101" bestFit="1" customWidth="1"/>
    <col min="5126" max="5126" width="6.28515625" style="101" bestFit="1" customWidth="1"/>
    <col min="5127" max="5127" width="1" style="101" customWidth="1"/>
    <col min="5128" max="5128" width="8.85546875" style="101" customWidth="1"/>
    <col min="5129" max="5366" width="10" style="101"/>
    <col min="5367" max="5367" width="1" style="101" customWidth="1"/>
    <col min="5368" max="5372" width="0" style="101" hidden="1" customWidth="1"/>
    <col min="5373" max="5373" width="69.5703125" style="101" customWidth="1"/>
    <col min="5374" max="5377" width="8.42578125" style="101" bestFit="1" customWidth="1"/>
    <col min="5378" max="5378" width="12.28515625" style="101" bestFit="1" customWidth="1"/>
    <col min="5379" max="5379" width="7.28515625" style="101" bestFit="1" customWidth="1"/>
    <col min="5380" max="5380" width="7.28515625" style="101" customWidth="1"/>
    <col min="5381" max="5381" width="11.140625" style="101" bestFit="1" customWidth="1"/>
    <col min="5382" max="5382" width="6.28515625" style="101" bestFit="1" customWidth="1"/>
    <col min="5383" max="5383" width="1" style="101" customWidth="1"/>
    <col min="5384" max="5384" width="8.85546875" style="101" customWidth="1"/>
    <col min="5385" max="5622" width="10" style="101"/>
    <col min="5623" max="5623" width="1" style="101" customWidth="1"/>
    <col min="5624" max="5628" width="0" style="101" hidden="1" customWidth="1"/>
    <col min="5629" max="5629" width="69.5703125" style="101" customWidth="1"/>
    <col min="5630" max="5633" width="8.42578125" style="101" bestFit="1" customWidth="1"/>
    <col min="5634" max="5634" width="12.28515625" style="101" bestFit="1" customWidth="1"/>
    <col min="5635" max="5635" width="7.28515625" style="101" bestFit="1" customWidth="1"/>
    <col min="5636" max="5636" width="7.28515625" style="101" customWidth="1"/>
    <col min="5637" max="5637" width="11.140625" style="101" bestFit="1" customWidth="1"/>
    <col min="5638" max="5638" width="6.28515625" style="101" bestFit="1" customWidth="1"/>
    <col min="5639" max="5639" width="1" style="101" customWidth="1"/>
    <col min="5640" max="5640" width="8.85546875" style="101" customWidth="1"/>
    <col min="5641" max="5878" width="10" style="101"/>
    <col min="5879" max="5879" width="1" style="101" customWidth="1"/>
    <col min="5880" max="5884" width="0" style="101" hidden="1" customWidth="1"/>
    <col min="5885" max="5885" width="69.5703125" style="101" customWidth="1"/>
    <col min="5886" max="5889" width="8.42578125" style="101" bestFit="1" customWidth="1"/>
    <col min="5890" max="5890" width="12.28515625" style="101" bestFit="1" customWidth="1"/>
    <col min="5891" max="5891" width="7.28515625" style="101" bestFit="1" customWidth="1"/>
    <col min="5892" max="5892" width="7.28515625" style="101" customWidth="1"/>
    <col min="5893" max="5893" width="11.140625" style="101" bestFit="1" customWidth="1"/>
    <col min="5894" max="5894" width="6.28515625" style="101" bestFit="1" customWidth="1"/>
    <col min="5895" max="5895" width="1" style="101" customWidth="1"/>
    <col min="5896" max="5896" width="8.85546875" style="101" customWidth="1"/>
    <col min="5897" max="6134" width="10" style="101"/>
    <col min="6135" max="6135" width="1" style="101" customWidth="1"/>
    <col min="6136" max="6140" width="0" style="101" hidden="1" customWidth="1"/>
    <col min="6141" max="6141" width="69.5703125" style="101" customWidth="1"/>
    <col min="6142" max="6145" width="8.42578125" style="101" bestFit="1" customWidth="1"/>
    <col min="6146" max="6146" width="12.28515625" style="101" bestFit="1" customWidth="1"/>
    <col min="6147" max="6147" width="7.28515625" style="101" bestFit="1" customWidth="1"/>
    <col min="6148" max="6148" width="7.28515625" style="101" customWidth="1"/>
    <col min="6149" max="6149" width="11.140625" style="101" bestFit="1" customWidth="1"/>
    <col min="6150" max="6150" width="6.28515625" style="101" bestFit="1" customWidth="1"/>
    <col min="6151" max="6151" width="1" style="101" customWidth="1"/>
    <col min="6152" max="6152" width="8.85546875" style="101" customWidth="1"/>
    <col min="6153" max="6390" width="10" style="101"/>
    <col min="6391" max="6391" width="1" style="101" customWidth="1"/>
    <col min="6392" max="6396" width="0" style="101" hidden="1" customWidth="1"/>
    <col min="6397" max="6397" width="69.5703125" style="101" customWidth="1"/>
    <col min="6398" max="6401" width="8.42578125" style="101" bestFit="1" customWidth="1"/>
    <col min="6402" max="6402" width="12.28515625" style="101" bestFit="1" customWidth="1"/>
    <col min="6403" max="6403" width="7.28515625" style="101" bestFit="1" customWidth="1"/>
    <col min="6404" max="6404" width="7.28515625" style="101" customWidth="1"/>
    <col min="6405" max="6405" width="11.140625" style="101" bestFit="1" customWidth="1"/>
    <col min="6406" max="6406" width="6.28515625" style="101" bestFit="1" customWidth="1"/>
    <col min="6407" max="6407" width="1" style="101" customWidth="1"/>
    <col min="6408" max="6408" width="8.85546875" style="101" customWidth="1"/>
    <col min="6409" max="6646" width="10" style="101"/>
    <col min="6647" max="6647" width="1" style="101" customWidth="1"/>
    <col min="6648" max="6652" width="0" style="101" hidden="1" customWidth="1"/>
    <col min="6653" max="6653" width="69.5703125" style="101" customWidth="1"/>
    <col min="6654" max="6657" width="8.42578125" style="101" bestFit="1" customWidth="1"/>
    <col min="6658" max="6658" width="12.28515625" style="101" bestFit="1" customWidth="1"/>
    <col min="6659" max="6659" width="7.28515625" style="101" bestFit="1" customWidth="1"/>
    <col min="6660" max="6660" width="7.28515625" style="101" customWidth="1"/>
    <col min="6661" max="6661" width="11.140625" style="101" bestFit="1" customWidth="1"/>
    <col min="6662" max="6662" width="6.28515625" style="101" bestFit="1" customWidth="1"/>
    <col min="6663" max="6663" width="1" style="101" customWidth="1"/>
    <col min="6664" max="6664" width="8.85546875" style="101" customWidth="1"/>
    <col min="6665" max="6902" width="10" style="101"/>
    <col min="6903" max="6903" width="1" style="101" customWidth="1"/>
    <col min="6904" max="6908" width="0" style="101" hidden="1" customWidth="1"/>
    <col min="6909" max="6909" width="69.5703125" style="101" customWidth="1"/>
    <col min="6910" max="6913" width="8.42578125" style="101" bestFit="1" customWidth="1"/>
    <col min="6914" max="6914" width="12.28515625" style="101" bestFit="1" customWidth="1"/>
    <col min="6915" max="6915" width="7.28515625" style="101" bestFit="1" customWidth="1"/>
    <col min="6916" max="6916" width="7.28515625" style="101" customWidth="1"/>
    <col min="6917" max="6917" width="11.140625" style="101" bestFit="1" customWidth="1"/>
    <col min="6918" max="6918" width="6.28515625" style="101" bestFit="1" customWidth="1"/>
    <col min="6919" max="6919" width="1" style="101" customWidth="1"/>
    <col min="6920" max="6920" width="8.85546875" style="101" customWidth="1"/>
    <col min="6921" max="7158" width="10" style="101"/>
    <col min="7159" max="7159" width="1" style="101" customWidth="1"/>
    <col min="7160" max="7164" width="0" style="101" hidden="1" customWidth="1"/>
    <col min="7165" max="7165" width="69.5703125" style="101" customWidth="1"/>
    <col min="7166" max="7169" width="8.42578125" style="101" bestFit="1" customWidth="1"/>
    <col min="7170" max="7170" width="12.28515625" style="101" bestFit="1" customWidth="1"/>
    <col min="7171" max="7171" width="7.28515625" style="101" bestFit="1" customWidth="1"/>
    <col min="7172" max="7172" width="7.28515625" style="101" customWidth="1"/>
    <col min="7173" max="7173" width="11.140625" style="101" bestFit="1" customWidth="1"/>
    <col min="7174" max="7174" width="6.28515625" style="101" bestFit="1" customWidth="1"/>
    <col min="7175" max="7175" width="1" style="101" customWidth="1"/>
    <col min="7176" max="7176" width="8.85546875" style="101" customWidth="1"/>
    <col min="7177" max="7414" width="10" style="101"/>
    <col min="7415" max="7415" width="1" style="101" customWidth="1"/>
    <col min="7416" max="7420" width="0" style="101" hidden="1" customWidth="1"/>
    <col min="7421" max="7421" width="69.5703125" style="101" customWidth="1"/>
    <col min="7422" max="7425" width="8.42578125" style="101" bestFit="1" customWidth="1"/>
    <col min="7426" max="7426" width="12.28515625" style="101" bestFit="1" customWidth="1"/>
    <col min="7427" max="7427" width="7.28515625" style="101" bestFit="1" customWidth="1"/>
    <col min="7428" max="7428" width="7.28515625" style="101" customWidth="1"/>
    <col min="7429" max="7429" width="11.140625" style="101" bestFit="1" customWidth="1"/>
    <col min="7430" max="7430" width="6.28515625" style="101" bestFit="1" customWidth="1"/>
    <col min="7431" max="7431" width="1" style="101" customWidth="1"/>
    <col min="7432" max="7432" width="8.85546875" style="101" customWidth="1"/>
    <col min="7433" max="7670" width="10" style="101"/>
    <col min="7671" max="7671" width="1" style="101" customWidth="1"/>
    <col min="7672" max="7676" width="0" style="101" hidden="1" customWidth="1"/>
    <col min="7677" max="7677" width="69.5703125" style="101" customWidth="1"/>
    <col min="7678" max="7681" width="8.42578125" style="101" bestFit="1" customWidth="1"/>
    <col min="7682" max="7682" width="12.28515625" style="101" bestFit="1" customWidth="1"/>
    <col min="7683" max="7683" width="7.28515625" style="101" bestFit="1" customWidth="1"/>
    <col min="7684" max="7684" width="7.28515625" style="101" customWidth="1"/>
    <col min="7685" max="7685" width="11.140625" style="101" bestFit="1" customWidth="1"/>
    <col min="7686" max="7686" width="6.28515625" style="101" bestFit="1" customWidth="1"/>
    <col min="7687" max="7687" width="1" style="101" customWidth="1"/>
    <col min="7688" max="7688" width="8.85546875" style="101" customWidth="1"/>
    <col min="7689" max="7926" width="10" style="101"/>
    <col min="7927" max="7927" width="1" style="101" customWidth="1"/>
    <col min="7928" max="7932" width="0" style="101" hidden="1" customWidth="1"/>
    <col min="7933" max="7933" width="69.5703125" style="101" customWidth="1"/>
    <col min="7934" max="7937" width="8.42578125" style="101" bestFit="1" customWidth="1"/>
    <col min="7938" max="7938" width="12.28515625" style="101" bestFit="1" customWidth="1"/>
    <col min="7939" max="7939" width="7.28515625" style="101" bestFit="1" customWidth="1"/>
    <col min="7940" max="7940" width="7.28515625" style="101" customWidth="1"/>
    <col min="7941" max="7941" width="11.140625" style="101" bestFit="1" customWidth="1"/>
    <col min="7942" max="7942" width="6.28515625" style="101" bestFit="1" customWidth="1"/>
    <col min="7943" max="7943" width="1" style="101" customWidth="1"/>
    <col min="7944" max="7944" width="8.85546875" style="101" customWidth="1"/>
    <col min="7945" max="8182" width="10" style="101"/>
    <col min="8183" max="8183" width="1" style="101" customWidth="1"/>
    <col min="8184" max="8188" width="0" style="101" hidden="1" customWidth="1"/>
    <col min="8189" max="8189" width="69.5703125" style="101" customWidth="1"/>
    <col min="8190" max="8193" width="8.42578125" style="101" bestFit="1" customWidth="1"/>
    <col min="8194" max="8194" width="12.28515625" style="101" bestFit="1" customWidth="1"/>
    <col min="8195" max="8195" width="7.28515625" style="101" bestFit="1" customWidth="1"/>
    <col min="8196" max="8196" width="7.28515625" style="101" customWidth="1"/>
    <col min="8197" max="8197" width="11.140625" style="101" bestFit="1" customWidth="1"/>
    <col min="8198" max="8198" width="6.28515625" style="101" bestFit="1" customWidth="1"/>
    <col min="8199" max="8199" width="1" style="101" customWidth="1"/>
    <col min="8200" max="8200" width="8.85546875" style="101" customWidth="1"/>
    <col min="8201" max="8438" width="10" style="101"/>
    <col min="8439" max="8439" width="1" style="101" customWidth="1"/>
    <col min="8440" max="8444" width="0" style="101" hidden="1" customWidth="1"/>
    <col min="8445" max="8445" width="69.5703125" style="101" customWidth="1"/>
    <col min="8446" max="8449" width="8.42578125" style="101" bestFit="1" customWidth="1"/>
    <col min="8450" max="8450" width="12.28515625" style="101" bestFit="1" customWidth="1"/>
    <col min="8451" max="8451" width="7.28515625" style="101" bestFit="1" customWidth="1"/>
    <col min="8452" max="8452" width="7.28515625" style="101" customWidth="1"/>
    <col min="8453" max="8453" width="11.140625" style="101" bestFit="1" customWidth="1"/>
    <col min="8454" max="8454" width="6.28515625" style="101" bestFit="1" customWidth="1"/>
    <col min="8455" max="8455" width="1" style="101" customWidth="1"/>
    <col min="8456" max="8456" width="8.85546875" style="101" customWidth="1"/>
    <col min="8457" max="8694" width="10" style="101"/>
    <col min="8695" max="8695" width="1" style="101" customWidth="1"/>
    <col min="8696" max="8700" width="0" style="101" hidden="1" customWidth="1"/>
    <col min="8701" max="8701" width="69.5703125" style="101" customWidth="1"/>
    <col min="8702" max="8705" width="8.42578125" style="101" bestFit="1" customWidth="1"/>
    <col min="8706" max="8706" width="12.28515625" style="101" bestFit="1" customWidth="1"/>
    <col min="8707" max="8707" width="7.28515625" style="101" bestFit="1" customWidth="1"/>
    <col min="8708" max="8708" width="7.28515625" style="101" customWidth="1"/>
    <col min="8709" max="8709" width="11.140625" style="101" bestFit="1" customWidth="1"/>
    <col min="8710" max="8710" width="6.28515625" style="101" bestFit="1" customWidth="1"/>
    <col min="8711" max="8711" width="1" style="101" customWidth="1"/>
    <col min="8712" max="8712" width="8.85546875" style="101" customWidth="1"/>
    <col min="8713" max="8950" width="10" style="101"/>
    <col min="8951" max="8951" width="1" style="101" customWidth="1"/>
    <col min="8952" max="8956" width="0" style="101" hidden="1" customWidth="1"/>
    <col min="8957" max="8957" width="69.5703125" style="101" customWidth="1"/>
    <col min="8958" max="8961" width="8.42578125" style="101" bestFit="1" customWidth="1"/>
    <col min="8962" max="8962" width="12.28515625" style="101" bestFit="1" customWidth="1"/>
    <col min="8963" max="8963" width="7.28515625" style="101" bestFit="1" customWidth="1"/>
    <col min="8964" max="8964" width="7.28515625" style="101" customWidth="1"/>
    <col min="8965" max="8965" width="11.140625" style="101" bestFit="1" customWidth="1"/>
    <col min="8966" max="8966" width="6.28515625" style="101" bestFit="1" customWidth="1"/>
    <col min="8967" max="8967" width="1" style="101" customWidth="1"/>
    <col min="8968" max="8968" width="8.85546875" style="101" customWidth="1"/>
    <col min="8969" max="9206" width="10" style="101"/>
    <col min="9207" max="9207" width="1" style="101" customWidth="1"/>
    <col min="9208" max="9212" width="0" style="101" hidden="1" customWidth="1"/>
    <col min="9213" max="9213" width="69.5703125" style="101" customWidth="1"/>
    <col min="9214" max="9217" width="8.42578125" style="101" bestFit="1" customWidth="1"/>
    <col min="9218" max="9218" width="12.28515625" style="101" bestFit="1" customWidth="1"/>
    <col min="9219" max="9219" width="7.28515625" style="101" bestFit="1" customWidth="1"/>
    <col min="9220" max="9220" width="7.28515625" style="101" customWidth="1"/>
    <col min="9221" max="9221" width="11.140625" style="101" bestFit="1" customWidth="1"/>
    <col min="9222" max="9222" width="6.28515625" style="101" bestFit="1" customWidth="1"/>
    <col min="9223" max="9223" width="1" style="101" customWidth="1"/>
    <col min="9224" max="9224" width="8.85546875" style="101" customWidth="1"/>
    <col min="9225" max="9462" width="10" style="101"/>
    <col min="9463" max="9463" width="1" style="101" customWidth="1"/>
    <col min="9464" max="9468" width="0" style="101" hidden="1" customWidth="1"/>
    <col min="9469" max="9469" width="69.5703125" style="101" customWidth="1"/>
    <col min="9470" max="9473" width="8.42578125" style="101" bestFit="1" customWidth="1"/>
    <col min="9474" max="9474" width="12.28515625" style="101" bestFit="1" customWidth="1"/>
    <col min="9475" max="9475" width="7.28515625" style="101" bestFit="1" customWidth="1"/>
    <col min="9476" max="9476" width="7.28515625" style="101" customWidth="1"/>
    <col min="9477" max="9477" width="11.140625" style="101" bestFit="1" customWidth="1"/>
    <col min="9478" max="9478" width="6.28515625" style="101" bestFit="1" customWidth="1"/>
    <col min="9479" max="9479" width="1" style="101" customWidth="1"/>
    <col min="9480" max="9480" width="8.85546875" style="101" customWidth="1"/>
    <col min="9481" max="9718" width="10" style="101"/>
    <col min="9719" max="9719" width="1" style="101" customWidth="1"/>
    <col min="9720" max="9724" width="0" style="101" hidden="1" customWidth="1"/>
    <col min="9725" max="9725" width="69.5703125" style="101" customWidth="1"/>
    <col min="9726" max="9729" width="8.42578125" style="101" bestFit="1" customWidth="1"/>
    <col min="9730" max="9730" width="12.28515625" style="101" bestFit="1" customWidth="1"/>
    <col min="9731" max="9731" width="7.28515625" style="101" bestFit="1" customWidth="1"/>
    <col min="9732" max="9732" width="7.28515625" style="101" customWidth="1"/>
    <col min="9733" max="9733" width="11.140625" style="101" bestFit="1" customWidth="1"/>
    <col min="9734" max="9734" width="6.28515625" style="101" bestFit="1" customWidth="1"/>
    <col min="9735" max="9735" width="1" style="101" customWidth="1"/>
    <col min="9736" max="9736" width="8.85546875" style="101" customWidth="1"/>
    <col min="9737" max="9974" width="10" style="101"/>
    <col min="9975" max="9975" width="1" style="101" customWidth="1"/>
    <col min="9976" max="9980" width="0" style="101" hidden="1" customWidth="1"/>
    <col min="9981" max="9981" width="69.5703125" style="101" customWidth="1"/>
    <col min="9982" max="9985" width="8.42578125" style="101" bestFit="1" customWidth="1"/>
    <col min="9986" max="9986" width="12.28515625" style="101" bestFit="1" customWidth="1"/>
    <col min="9987" max="9987" width="7.28515625" style="101" bestFit="1" customWidth="1"/>
    <col min="9988" max="9988" width="7.28515625" style="101" customWidth="1"/>
    <col min="9989" max="9989" width="11.140625" style="101" bestFit="1" customWidth="1"/>
    <col min="9990" max="9990" width="6.28515625" style="101" bestFit="1" customWidth="1"/>
    <col min="9991" max="9991" width="1" style="101" customWidth="1"/>
    <col min="9992" max="9992" width="8.85546875" style="101" customWidth="1"/>
    <col min="9993" max="10230" width="10" style="101"/>
    <col min="10231" max="10231" width="1" style="101" customWidth="1"/>
    <col min="10232" max="10236" width="0" style="101" hidden="1" customWidth="1"/>
    <col min="10237" max="10237" width="69.5703125" style="101" customWidth="1"/>
    <col min="10238" max="10241" width="8.42578125" style="101" bestFit="1" customWidth="1"/>
    <col min="10242" max="10242" width="12.28515625" style="101" bestFit="1" customWidth="1"/>
    <col min="10243" max="10243" width="7.28515625" style="101" bestFit="1" customWidth="1"/>
    <col min="10244" max="10244" width="7.28515625" style="101" customWidth="1"/>
    <col min="10245" max="10245" width="11.140625" style="101" bestFit="1" customWidth="1"/>
    <col min="10246" max="10246" width="6.28515625" style="101" bestFit="1" customWidth="1"/>
    <col min="10247" max="10247" width="1" style="101" customWidth="1"/>
    <col min="10248" max="10248" width="8.85546875" style="101" customWidth="1"/>
    <col min="10249" max="10486" width="10" style="101"/>
    <col min="10487" max="10487" width="1" style="101" customWidth="1"/>
    <col min="10488" max="10492" width="0" style="101" hidden="1" customWidth="1"/>
    <col min="10493" max="10493" width="69.5703125" style="101" customWidth="1"/>
    <col min="10494" max="10497" width="8.42578125" style="101" bestFit="1" customWidth="1"/>
    <col min="10498" max="10498" width="12.28515625" style="101" bestFit="1" customWidth="1"/>
    <col min="10499" max="10499" width="7.28515625" style="101" bestFit="1" customWidth="1"/>
    <col min="10500" max="10500" width="7.28515625" style="101" customWidth="1"/>
    <col min="10501" max="10501" width="11.140625" style="101" bestFit="1" customWidth="1"/>
    <col min="10502" max="10502" width="6.28515625" style="101" bestFit="1" customWidth="1"/>
    <col min="10503" max="10503" width="1" style="101" customWidth="1"/>
    <col min="10504" max="10504" width="8.85546875" style="101" customWidth="1"/>
    <col min="10505" max="10742" width="10" style="101"/>
    <col min="10743" max="10743" width="1" style="101" customWidth="1"/>
    <col min="10744" max="10748" width="0" style="101" hidden="1" customWidth="1"/>
    <col min="10749" max="10749" width="69.5703125" style="101" customWidth="1"/>
    <col min="10750" max="10753" width="8.42578125" style="101" bestFit="1" customWidth="1"/>
    <col min="10754" max="10754" width="12.28515625" style="101" bestFit="1" customWidth="1"/>
    <col min="10755" max="10755" width="7.28515625" style="101" bestFit="1" customWidth="1"/>
    <col min="10756" max="10756" width="7.28515625" style="101" customWidth="1"/>
    <col min="10757" max="10757" width="11.140625" style="101" bestFit="1" customWidth="1"/>
    <col min="10758" max="10758" width="6.28515625" style="101" bestFit="1" customWidth="1"/>
    <col min="10759" max="10759" width="1" style="101" customWidth="1"/>
    <col min="10760" max="10760" width="8.85546875" style="101" customWidth="1"/>
    <col min="10761" max="10998" width="10" style="101"/>
    <col min="10999" max="10999" width="1" style="101" customWidth="1"/>
    <col min="11000" max="11004" width="0" style="101" hidden="1" customWidth="1"/>
    <col min="11005" max="11005" width="69.5703125" style="101" customWidth="1"/>
    <col min="11006" max="11009" width="8.42578125" style="101" bestFit="1" customWidth="1"/>
    <col min="11010" max="11010" width="12.28515625" style="101" bestFit="1" customWidth="1"/>
    <col min="11011" max="11011" width="7.28515625" style="101" bestFit="1" customWidth="1"/>
    <col min="11012" max="11012" width="7.28515625" style="101" customWidth="1"/>
    <col min="11013" max="11013" width="11.140625" style="101" bestFit="1" customWidth="1"/>
    <col min="11014" max="11014" width="6.28515625" style="101" bestFit="1" customWidth="1"/>
    <col min="11015" max="11015" width="1" style="101" customWidth="1"/>
    <col min="11016" max="11016" width="8.85546875" style="101" customWidth="1"/>
    <col min="11017" max="11254" width="10" style="101"/>
    <col min="11255" max="11255" width="1" style="101" customWidth="1"/>
    <col min="11256" max="11260" width="0" style="101" hidden="1" customWidth="1"/>
    <col min="11261" max="11261" width="69.5703125" style="101" customWidth="1"/>
    <col min="11262" max="11265" width="8.42578125" style="101" bestFit="1" customWidth="1"/>
    <col min="11266" max="11266" width="12.28515625" style="101" bestFit="1" customWidth="1"/>
    <col min="11267" max="11267" width="7.28515625" style="101" bestFit="1" customWidth="1"/>
    <col min="11268" max="11268" width="7.28515625" style="101" customWidth="1"/>
    <col min="11269" max="11269" width="11.140625" style="101" bestFit="1" customWidth="1"/>
    <col min="11270" max="11270" width="6.28515625" style="101" bestFit="1" customWidth="1"/>
    <col min="11271" max="11271" width="1" style="101" customWidth="1"/>
    <col min="11272" max="11272" width="8.85546875" style="101" customWidth="1"/>
    <col min="11273" max="11510" width="10" style="101"/>
    <col min="11511" max="11511" width="1" style="101" customWidth="1"/>
    <col min="11512" max="11516" width="0" style="101" hidden="1" customWidth="1"/>
    <col min="11517" max="11517" width="69.5703125" style="101" customWidth="1"/>
    <col min="11518" max="11521" width="8.42578125" style="101" bestFit="1" customWidth="1"/>
    <col min="11522" max="11522" width="12.28515625" style="101" bestFit="1" customWidth="1"/>
    <col min="11523" max="11523" width="7.28515625" style="101" bestFit="1" customWidth="1"/>
    <col min="11524" max="11524" width="7.28515625" style="101" customWidth="1"/>
    <col min="11525" max="11525" width="11.140625" style="101" bestFit="1" customWidth="1"/>
    <col min="11526" max="11526" width="6.28515625" style="101" bestFit="1" customWidth="1"/>
    <col min="11527" max="11527" width="1" style="101" customWidth="1"/>
    <col min="11528" max="11528" width="8.85546875" style="101" customWidth="1"/>
    <col min="11529" max="11766" width="10" style="101"/>
    <col min="11767" max="11767" width="1" style="101" customWidth="1"/>
    <col min="11768" max="11772" width="0" style="101" hidden="1" customWidth="1"/>
    <col min="11773" max="11773" width="69.5703125" style="101" customWidth="1"/>
    <col min="11774" max="11777" width="8.42578125" style="101" bestFit="1" customWidth="1"/>
    <col min="11778" max="11778" width="12.28515625" style="101" bestFit="1" customWidth="1"/>
    <col min="11779" max="11779" width="7.28515625" style="101" bestFit="1" customWidth="1"/>
    <col min="11780" max="11780" width="7.28515625" style="101" customWidth="1"/>
    <col min="11781" max="11781" width="11.140625" style="101" bestFit="1" customWidth="1"/>
    <col min="11782" max="11782" width="6.28515625" style="101" bestFit="1" customWidth="1"/>
    <col min="11783" max="11783" width="1" style="101" customWidth="1"/>
    <col min="11784" max="11784" width="8.85546875" style="101" customWidth="1"/>
    <col min="11785" max="12022" width="10" style="101"/>
    <col min="12023" max="12023" width="1" style="101" customWidth="1"/>
    <col min="12024" max="12028" width="0" style="101" hidden="1" customWidth="1"/>
    <col min="12029" max="12029" width="69.5703125" style="101" customWidth="1"/>
    <col min="12030" max="12033" width="8.42578125" style="101" bestFit="1" customWidth="1"/>
    <col min="12034" max="12034" width="12.28515625" style="101" bestFit="1" customWidth="1"/>
    <col min="12035" max="12035" width="7.28515625" style="101" bestFit="1" customWidth="1"/>
    <col min="12036" max="12036" width="7.28515625" style="101" customWidth="1"/>
    <col min="12037" max="12037" width="11.140625" style="101" bestFit="1" customWidth="1"/>
    <col min="12038" max="12038" width="6.28515625" style="101" bestFit="1" customWidth="1"/>
    <col min="12039" max="12039" width="1" style="101" customWidth="1"/>
    <col min="12040" max="12040" width="8.85546875" style="101" customWidth="1"/>
    <col min="12041" max="12278" width="10" style="101"/>
    <col min="12279" max="12279" width="1" style="101" customWidth="1"/>
    <col min="12280" max="12284" width="0" style="101" hidden="1" customWidth="1"/>
    <col min="12285" max="12285" width="69.5703125" style="101" customWidth="1"/>
    <col min="12286" max="12289" width="8.42578125" style="101" bestFit="1" customWidth="1"/>
    <col min="12290" max="12290" width="12.28515625" style="101" bestFit="1" customWidth="1"/>
    <col min="12291" max="12291" width="7.28515625" style="101" bestFit="1" customWidth="1"/>
    <col min="12292" max="12292" width="7.28515625" style="101" customWidth="1"/>
    <col min="12293" max="12293" width="11.140625" style="101" bestFit="1" customWidth="1"/>
    <col min="12294" max="12294" width="6.28515625" style="101" bestFit="1" customWidth="1"/>
    <col min="12295" max="12295" width="1" style="101" customWidth="1"/>
    <col min="12296" max="12296" width="8.85546875" style="101" customWidth="1"/>
    <col min="12297" max="12534" width="10" style="101"/>
    <col min="12535" max="12535" width="1" style="101" customWidth="1"/>
    <col min="12536" max="12540" width="0" style="101" hidden="1" customWidth="1"/>
    <col min="12541" max="12541" width="69.5703125" style="101" customWidth="1"/>
    <col min="12542" max="12545" width="8.42578125" style="101" bestFit="1" customWidth="1"/>
    <col min="12546" max="12546" width="12.28515625" style="101" bestFit="1" customWidth="1"/>
    <col min="12547" max="12547" width="7.28515625" style="101" bestFit="1" customWidth="1"/>
    <col min="12548" max="12548" width="7.28515625" style="101" customWidth="1"/>
    <col min="12549" max="12549" width="11.140625" style="101" bestFit="1" customWidth="1"/>
    <col min="12550" max="12550" width="6.28515625" style="101" bestFit="1" customWidth="1"/>
    <col min="12551" max="12551" width="1" style="101" customWidth="1"/>
    <col min="12552" max="12552" width="8.85546875" style="101" customWidth="1"/>
    <col min="12553" max="12790" width="10" style="101"/>
    <col min="12791" max="12791" width="1" style="101" customWidth="1"/>
    <col min="12792" max="12796" width="0" style="101" hidden="1" customWidth="1"/>
    <col min="12797" max="12797" width="69.5703125" style="101" customWidth="1"/>
    <col min="12798" max="12801" width="8.42578125" style="101" bestFit="1" customWidth="1"/>
    <col min="12802" max="12802" width="12.28515625" style="101" bestFit="1" customWidth="1"/>
    <col min="12803" max="12803" width="7.28515625" style="101" bestFit="1" customWidth="1"/>
    <col min="12804" max="12804" width="7.28515625" style="101" customWidth="1"/>
    <col min="12805" max="12805" width="11.140625" style="101" bestFit="1" customWidth="1"/>
    <col min="12806" max="12806" width="6.28515625" style="101" bestFit="1" customWidth="1"/>
    <col min="12807" max="12807" width="1" style="101" customWidth="1"/>
    <col min="12808" max="12808" width="8.85546875" style="101" customWidth="1"/>
    <col min="12809" max="13046" width="10" style="101"/>
    <col min="13047" max="13047" width="1" style="101" customWidth="1"/>
    <col min="13048" max="13052" width="0" style="101" hidden="1" customWidth="1"/>
    <col min="13053" max="13053" width="69.5703125" style="101" customWidth="1"/>
    <col min="13054" max="13057" width="8.42578125" style="101" bestFit="1" customWidth="1"/>
    <col min="13058" max="13058" width="12.28515625" style="101" bestFit="1" customWidth="1"/>
    <col min="13059" max="13059" width="7.28515625" style="101" bestFit="1" customWidth="1"/>
    <col min="13060" max="13060" width="7.28515625" style="101" customWidth="1"/>
    <col min="13061" max="13061" width="11.140625" style="101" bestFit="1" customWidth="1"/>
    <col min="13062" max="13062" width="6.28515625" style="101" bestFit="1" customWidth="1"/>
    <col min="13063" max="13063" width="1" style="101" customWidth="1"/>
    <col min="13064" max="13064" width="8.85546875" style="101" customWidth="1"/>
    <col min="13065" max="13302" width="10" style="101"/>
    <col min="13303" max="13303" width="1" style="101" customWidth="1"/>
    <col min="13304" max="13308" width="0" style="101" hidden="1" customWidth="1"/>
    <col min="13309" max="13309" width="69.5703125" style="101" customWidth="1"/>
    <col min="13310" max="13313" width="8.42578125" style="101" bestFit="1" customWidth="1"/>
    <col min="13314" max="13314" width="12.28515625" style="101" bestFit="1" customWidth="1"/>
    <col min="13315" max="13315" width="7.28515625" style="101" bestFit="1" customWidth="1"/>
    <col min="13316" max="13316" width="7.28515625" style="101" customWidth="1"/>
    <col min="13317" max="13317" width="11.140625" style="101" bestFit="1" customWidth="1"/>
    <col min="13318" max="13318" width="6.28515625" style="101" bestFit="1" customWidth="1"/>
    <col min="13319" max="13319" width="1" style="101" customWidth="1"/>
    <col min="13320" max="13320" width="8.85546875" style="101" customWidth="1"/>
    <col min="13321" max="13558" width="10" style="101"/>
    <col min="13559" max="13559" width="1" style="101" customWidth="1"/>
    <col min="13560" max="13564" width="0" style="101" hidden="1" customWidth="1"/>
    <col min="13565" max="13565" width="69.5703125" style="101" customWidth="1"/>
    <col min="13566" max="13569" width="8.42578125" style="101" bestFit="1" customWidth="1"/>
    <col min="13570" max="13570" width="12.28515625" style="101" bestFit="1" customWidth="1"/>
    <col min="13571" max="13571" width="7.28515625" style="101" bestFit="1" customWidth="1"/>
    <col min="13572" max="13572" width="7.28515625" style="101" customWidth="1"/>
    <col min="13573" max="13573" width="11.140625" style="101" bestFit="1" customWidth="1"/>
    <col min="13574" max="13574" width="6.28515625" style="101" bestFit="1" customWidth="1"/>
    <col min="13575" max="13575" width="1" style="101" customWidth="1"/>
    <col min="13576" max="13576" width="8.85546875" style="101" customWidth="1"/>
    <col min="13577" max="13814" width="10" style="101"/>
    <col min="13815" max="13815" width="1" style="101" customWidth="1"/>
    <col min="13816" max="13820" width="0" style="101" hidden="1" customWidth="1"/>
    <col min="13821" max="13821" width="69.5703125" style="101" customWidth="1"/>
    <col min="13822" max="13825" width="8.42578125" style="101" bestFit="1" customWidth="1"/>
    <col min="13826" max="13826" width="12.28515625" style="101" bestFit="1" customWidth="1"/>
    <col min="13827" max="13827" width="7.28515625" style="101" bestFit="1" customWidth="1"/>
    <col min="13828" max="13828" width="7.28515625" style="101" customWidth="1"/>
    <col min="13829" max="13829" width="11.140625" style="101" bestFit="1" customWidth="1"/>
    <col min="13830" max="13830" width="6.28515625" style="101" bestFit="1" customWidth="1"/>
    <col min="13831" max="13831" width="1" style="101" customWidth="1"/>
    <col min="13832" max="13832" width="8.85546875" style="101" customWidth="1"/>
    <col min="13833" max="14070" width="10" style="101"/>
    <col min="14071" max="14071" width="1" style="101" customWidth="1"/>
    <col min="14072" max="14076" width="0" style="101" hidden="1" customWidth="1"/>
    <col min="14077" max="14077" width="69.5703125" style="101" customWidth="1"/>
    <col min="14078" max="14081" width="8.42578125" style="101" bestFit="1" customWidth="1"/>
    <col min="14082" max="14082" width="12.28515625" style="101" bestFit="1" customWidth="1"/>
    <col min="14083" max="14083" width="7.28515625" style="101" bestFit="1" customWidth="1"/>
    <col min="14084" max="14084" width="7.28515625" style="101" customWidth="1"/>
    <col min="14085" max="14085" width="11.140625" style="101" bestFit="1" customWidth="1"/>
    <col min="14086" max="14086" width="6.28515625" style="101" bestFit="1" customWidth="1"/>
    <col min="14087" max="14087" width="1" style="101" customWidth="1"/>
    <col min="14088" max="14088" width="8.85546875" style="101" customWidth="1"/>
    <col min="14089" max="14326" width="10" style="101"/>
    <col min="14327" max="14327" width="1" style="101" customWidth="1"/>
    <col min="14328" max="14332" width="0" style="101" hidden="1" customWidth="1"/>
    <col min="14333" max="14333" width="69.5703125" style="101" customWidth="1"/>
    <col min="14334" max="14337" width="8.42578125" style="101" bestFit="1" customWidth="1"/>
    <col min="14338" max="14338" width="12.28515625" style="101" bestFit="1" customWidth="1"/>
    <col min="14339" max="14339" width="7.28515625" style="101" bestFit="1" customWidth="1"/>
    <col min="14340" max="14340" width="7.28515625" style="101" customWidth="1"/>
    <col min="14341" max="14341" width="11.140625" style="101" bestFit="1" customWidth="1"/>
    <col min="14342" max="14342" width="6.28515625" style="101" bestFit="1" customWidth="1"/>
    <col min="14343" max="14343" width="1" style="101" customWidth="1"/>
    <col min="14344" max="14344" width="8.85546875" style="101" customWidth="1"/>
    <col min="14345" max="14582" width="10" style="101"/>
    <col min="14583" max="14583" width="1" style="101" customWidth="1"/>
    <col min="14584" max="14588" width="0" style="101" hidden="1" customWidth="1"/>
    <col min="14589" max="14589" width="69.5703125" style="101" customWidth="1"/>
    <col min="14590" max="14593" width="8.42578125" style="101" bestFit="1" customWidth="1"/>
    <col min="14594" max="14594" width="12.28515625" style="101" bestFit="1" customWidth="1"/>
    <col min="14595" max="14595" width="7.28515625" style="101" bestFit="1" customWidth="1"/>
    <col min="14596" max="14596" width="7.28515625" style="101" customWidth="1"/>
    <col min="14597" max="14597" width="11.140625" style="101" bestFit="1" customWidth="1"/>
    <col min="14598" max="14598" width="6.28515625" style="101" bestFit="1" customWidth="1"/>
    <col min="14599" max="14599" width="1" style="101" customWidth="1"/>
    <col min="14600" max="14600" width="8.85546875" style="101" customWidth="1"/>
    <col min="14601" max="14838" width="10" style="101"/>
    <col min="14839" max="14839" width="1" style="101" customWidth="1"/>
    <col min="14840" max="14844" width="0" style="101" hidden="1" customWidth="1"/>
    <col min="14845" max="14845" width="69.5703125" style="101" customWidth="1"/>
    <col min="14846" max="14849" width="8.42578125" style="101" bestFit="1" customWidth="1"/>
    <col min="14850" max="14850" width="12.28515625" style="101" bestFit="1" customWidth="1"/>
    <col min="14851" max="14851" width="7.28515625" style="101" bestFit="1" customWidth="1"/>
    <col min="14852" max="14852" width="7.28515625" style="101" customWidth="1"/>
    <col min="14853" max="14853" width="11.140625" style="101" bestFit="1" customWidth="1"/>
    <col min="14854" max="14854" width="6.28515625" style="101" bestFit="1" customWidth="1"/>
    <col min="14855" max="14855" width="1" style="101" customWidth="1"/>
    <col min="14856" max="14856" width="8.85546875" style="101" customWidth="1"/>
    <col min="14857" max="15094" width="10" style="101"/>
    <col min="15095" max="15095" width="1" style="101" customWidth="1"/>
    <col min="15096" max="15100" width="0" style="101" hidden="1" customWidth="1"/>
    <col min="15101" max="15101" width="69.5703125" style="101" customWidth="1"/>
    <col min="15102" max="15105" width="8.42578125" style="101" bestFit="1" customWidth="1"/>
    <col min="15106" max="15106" width="12.28515625" style="101" bestFit="1" customWidth="1"/>
    <col min="15107" max="15107" width="7.28515625" style="101" bestFit="1" customWidth="1"/>
    <col min="15108" max="15108" width="7.28515625" style="101" customWidth="1"/>
    <col min="15109" max="15109" width="11.140625" style="101" bestFit="1" customWidth="1"/>
    <col min="15110" max="15110" width="6.28515625" style="101" bestFit="1" customWidth="1"/>
    <col min="15111" max="15111" width="1" style="101" customWidth="1"/>
    <col min="15112" max="15112" width="8.85546875" style="101" customWidth="1"/>
    <col min="15113" max="15350" width="10" style="101"/>
    <col min="15351" max="15351" width="1" style="101" customWidth="1"/>
    <col min="15352" max="15356" width="0" style="101" hidden="1" customWidth="1"/>
    <col min="15357" max="15357" width="69.5703125" style="101" customWidth="1"/>
    <col min="15358" max="15361" width="8.42578125" style="101" bestFit="1" customWidth="1"/>
    <col min="15362" max="15362" width="12.28515625" style="101" bestFit="1" customWidth="1"/>
    <col min="15363" max="15363" width="7.28515625" style="101" bestFit="1" customWidth="1"/>
    <col min="15364" max="15364" width="7.28515625" style="101" customWidth="1"/>
    <col min="15365" max="15365" width="11.140625" style="101" bestFit="1" customWidth="1"/>
    <col min="15366" max="15366" width="6.28515625" style="101" bestFit="1" customWidth="1"/>
    <col min="15367" max="15367" width="1" style="101" customWidth="1"/>
    <col min="15368" max="15368" width="8.85546875" style="101" customWidth="1"/>
    <col min="15369" max="15606" width="10" style="101"/>
    <col min="15607" max="15607" width="1" style="101" customWidth="1"/>
    <col min="15608" max="15612" width="0" style="101" hidden="1" customWidth="1"/>
    <col min="15613" max="15613" width="69.5703125" style="101" customWidth="1"/>
    <col min="15614" max="15617" width="8.42578125" style="101" bestFit="1" customWidth="1"/>
    <col min="15618" max="15618" width="12.28515625" style="101" bestFit="1" customWidth="1"/>
    <col min="15619" max="15619" width="7.28515625" style="101" bestFit="1" customWidth="1"/>
    <col min="15620" max="15620" width="7.28515625" style="101" customWidth="1"/>
    <col min="15621" max="15621" width="11.140625" style="101" bestFit="1" customWidth="1"/>
    <col min="15622" max="15622" width="6.28515625" style="101" bestFit="1" customWidth="1"/>
    <col min="15623" max="15623" width="1" style="101" customWidth="1"/>
    <col min="15624" max="15624" width="8.85546875" style="101" customWidth="1"/>
    <col min="15625" max="15862" width="10" style="101"/>
    <col min="15863" max="15863" width="1" style="101" customWidth="1"/>
    <col min="15864" max="15868" width="0" style="101" hidden="1" customWidth="1"/>
    <col min="15869" max="15869" width="69.5703125" style="101" customWidth="1"/>
    <col min="15870" max="15873" width="8.42578125" style="101" bestFit="1" customWidth="1"/>
    <col min="15874" max="15874" width="12.28515625" style="101" bestFit="1" customWidth="1"/>
    <col min="15875" max="15875" width="7.28515625" style="101" bestFit="1" customWidth="1"/>
    <col min="15876" max="15876" width="7.28515625" style="101" customWidth="1"/>
    <col min="15877" max="15877" width="11.140625" style="101" bestFit="1" customWidth="1"/>
    <col min="15878" max="15878" width="6.28515625" style="101" bestFit="1" customWidth="1"/>
    <col min="15879" max="15879" width="1" style="101" customWidth="1"/>
    <col min="15880" max="15880" width="8.85546875" style="101" customWidth="1"/>
    <col min="15881" max="16118" width="10" style="101"/>
    <col min="16119" max="16119" width="1" style="101" customWidth="1"/>
    <col min="16120" max="16124" width="0" style="101" hidden="1" customWidth="1"/>
    <col min="16125" max="16125" width="69.5703125" style="101" customWidth="1"/>
    <col min="16126" max="16129" width="8.42578125" style="101" bestFit="1" customWidth="1"/>
    <col min="16130" max="16130" width="12.28515625" style="101" bestFit="1" customWidth="1"/>
    <col min="16131" max="16131" width="7.28515625" style="101" bestFit="1" customWidth="1"/>
    <col min="16132" max="16132" width="7.28515625" style="101" customWidth="1"/>
    <col min="16133" max="16133" width="11.140625" style="101" bestFit="1" customWidth="1"/>
    <col min="16134" max="16134" width="6.28515625" style="101" bestFit="1" customWidth="1"/>
    <col min="16135" max="16135" width="1" style="101" customWidth="1"/>
    <col min="16136" max="16136" width="8.85546875" style="101" customWidth="1"/>
    <col min="16137" max="16384" width="10" style="101"/>
  </cols>
  <sheetData>
    <row r="1" spans="1:10" s="134" customFormat="1" ht="11.25" customHeight="1" x14ac:dyDescent="0.25">
      <c r="A1" s="133"/>
      <c r="C1" s="135"/>
      <c r="D1" s="136"/>
      <c r="E1" s="137"/>
    </row>
    <row r="2" spans="1:10" s="276" customFormat="1" ht="15.75" x14ac:dyDescent="0.25">
      <c r="A2" s="354" t="s">
        <v>164</v>
      </c>
      <c r="B2" s="354"/>
      <c r="C2" s="354"/>
      <c r="D2" s="354"/>
      <c r="E2" s="354"/>
      <c r="F2" s="354"/>
    </row>
    <row r="3" spans="1:10" s="276" customFormat="1" ht="15.75" x14ac:dyDescent="0.25"/>
    <row r="4" spans="1:10" s="134" customFormat="1" ht="15.75" x14ac:dyDescent="0.25">
      <c r="A4" s="354" t="s">
        <v>216</v>
      </c>
      <c r="B4" s="354"/>
      <c r="C4" s="354"/>
      <c r="D4" s="354"/>
      <c r="E4" s="354"/>
      <c r="F4" s="354"/>
      <c r="H4" s="101"/>
      <c r="I4" s="101"/>
      <c r="J4" s="101"/>
    </row>
    <row r="5" spans="1:10" s="277" customFormat="1" ht="14.25" customHeight="1" x14ac:dyDescent="0.25">
      <c r="A5" s="355" t="s">
        <v>42</v>
      </c>
      <c r="B5" s="355"/>
      <c r="C5" s="355"/>
      <c r="D5" s="355"/>
      <c r="E5" s="355"/>
      <c r="F5" s="355"/>
    </row>
    <row r="6" spans="1:10" s="277" customFormat="1" ht="9.75" customHeight="1" x14ac:dyDescent="0.25">
      <c r="B6" s="140"/>
      <c r="C6" s="141"/>
      <c r="D6" s="140"/>
      <c r="E6" s="142"/>
    </row>
    <row r="7" spans="1:10" s="143" customFormat="1" x14ac:dyDescent="0.25">
      <c r="A7" s="356" t="s">
        <v>165</v>
      </c>
      <c r="B7" s="358" t="s">
        <v>223</v>
      </c>
      <c r="C7" s="358"/>
      <c r="D7" s="359" t="s">
        <v>88</v>
      </c>
      <c r="E7" s="356" t="s">
        <v>86</v>
      </c>
      <c r="F7" s="358" t="s">
        <v>87</v>
      </c>
    </row>
    <row r="8" spans="1:10" s="143" customFormat="1" x14ac:dyDescent="0.25">
      <c r="A8" s="357"/>
      <c r="B8" s="279" t="s">
        <v>89</v>
      </c>
      <c r="C8" s="144" t="s">
        <v>85</v>
      </c>
      <c r="D8" s="359"/>
      <c r="E8" s="357"/>
      <c r="F8" s="358"/>
    </row>
    <row r="9" spans="1:10" s="143" customFormat="1" x14ac:dyDescent="0.25">
      <c r="A9" s="279">
        <v>1</v>
      </c>
      <c r="B9" s="279">
        <v>2</v>
      </c>
      <c r="C9" s="144">
        <v>3</v>
      </c>
      <c r="D9" s="285">
        <v>4</v>
      </c>
      <c r="E9" s="145">
        <v>5</v>
      </c>
      <c r="F9" s="279">
        <v>6</v>
      </c>
      <c r="I9" s="143" t="s">
        <v>195</v>
      </c>
    </row>
    <row r="10" spans="1:10" s="143" customFormat="1" ht="45" x14ac:dyDescent="0.25">
      <c r="A10" s="146" t="s">
        <v>166</v>
      </c>
      <c r="B10" s="147" t="s">
        <v>39</v>
      </c>
      <c r="C10" s="148" t="s">
        <v>39</v>
      </c>
      <c r="D10" s="147" t="s">
        <v>39</v>
      </c>
      <c r="E10" s="147" t="s">
        <v>39</v>
      </c>
      <c r="F10" s="149">
        <f>AVERAGE(F12:F13)</f>
        <v>2</v>
      </c>
      <c r="I10" s="306" t="s">
        <v>192</v>
      </c>
      <c r="J10" s="208">
        <v>2</v>
      </c>
    </row>
    <row r="11" spans="1:10" s="143" customFormat="1" x14ac:dyDescent="0.25">
      <c r="A11" s="146" t="s">
        <v>21</v>
      </c>
      <c r="B11" s="147"/>
      <c r="C11" s="148"/>
      <c r="D11" s="149"/>
      <c r="E11" s="150"/>
      <c r="F11" s="147"/>
      <c r="I11" s="307" t="s">
        <v>61</v>
      </c>
      <c r="J11" s="208">
        <f>C12</f>
        <v>1</v>
      </c>
    </row>
    <row r="12" spans="1:10" s="143" customFormat="1" ht="45" x14ac:dyDescent="0.25">
      <c r="A12" s="146" t="s">
        <v>167</v>
      </c>
      <c r="B12" s="147">
        <v>1</v>
      </c>
      <c r="C12" s="148">
        <v>1</v>
      </c>
      <c r="D12" s="147">
        <f>IF(AND(C12=0,B12=0),100,IF(C12=0,0,B12/C12*100))</f>
        <v>100</v>
      </c>
      <c r="E12" s="150" t="s">
        <v>22</v>
      </c>
      <c r="F12" s="149">
        <f>IF(D12=0,0,IF(AND(D12&lt;80,E12="прямая"),3,IF(AND(D12&gt;120,E12="обратная"),3,IF(AND(D12&lt;80,E12="обратная"),1,IF(AND(D12&gt;120,E12="прямая"),1,IF(AND(D12&gt;=80,D12&lt;=120),2,"Частный случай смотри приказ"))))))</f>
        <v>2</v>
      </c>
      <c r="I12" s="307" t="s">
        <v>62</v>
      </c>
      <c r="J12" s="208">
        <f>C15</f>
        <v>0</v>
      </c>
    </row>
    <row r="13" spans="1:10" s="143" customFormat="1" ht="45" x14ac:dyDescent="0.25">
      <c r="A13" s="146" t="s">
        <v>168</v>
      </c>
      <c r="B13" s="147">
        <f>SUM(B15:B18)</f>
        <v>12</v>
      </c>
      <c r="C13" s="148">
        <f>SUM(C15:C18)</f>
        <v>12</v>
      </c>
      <c r="D13" s="148">
        <f>AVERAGE(D15,D16,D17,D18)</f>
        <v>100</v>
      </c>
      <c r="E13" s="150" t="s">
        <v>22</v>
      </c>
      <c r="F13" s="149">
        <f>IF(D13=0,0,IF(AND(D13&lt;80,E13="прямая"),3,IF(AND(D13&gt;120,E13="обратная"),3,IF(AND(D13&lt;80,E13="обратная"),1,IF(AND(D13&gt;120,E13="прямая"),1,IF(AND(D13&gt;=80,D13&lt;=120),2,"Частный случай смотри приказ"))))))</f>
        <v>2</v>
      </c>
      <c r="I13" s="307" t="s">
        <v>63</v>
      </c>
      <c r="J13" s="208">
        <f>C16</f>
        <v>1</v>
      </c>
    </row>
    <row r="14" spans="1:10" s="143" customFormat="1" x14ac:dyDescent="0.25">
      <c r="A14" s="146" t="s">
        <v>23</v>
      </c>
      <c r="B14" s="147"/>
      <c r="C14" s="148"/>
      <c r="D14" s="149"/>
      <c r="E14" s="150"/>
      <c r="F14" s="147"/>
      <c r="I14" s="307" t="s">
        <v>64</v>
      </c>
      <c r="J14" s="208">
        <f>C17</f>
        <v>11</v>
      </c>
    </row>
    <row r="15" spans="1:10" s="143" customFormat="1" ht="30" x14ac:dyDescent="0.25">
      <c r="A15" s="146" t="s">
        <v>24</v>
      </c>
      <c r="B15" s="147">
        <v>0</v>
      </c>
      <c r="C15" s="148">
        <v>0</v>
      </c>
      <c r="D15" s="147">
        <f>IF(AND(C15=0,B15=0),100,IF(C15=0,0,B15/C15*100))</f>
        <v>100</v>
      </c>
      <c r="E15" s="150" t="s">
        <v>39</v>
      </c>
      <c r="F15" s="150" t="s">
        <v>39</v>
      </c>
      <c r="I15" s="307" t="s">
        <v>65</v>
      </c>
      <c r="J15" s="208">
        <f>C18</f>
        <v>0</v>
      </c>
    </row>
    <row r="16" spans="1:10" s="143" customFormat="1" ht="45" x14ac:dyDescent="0.25">
      <c r="A16" s="146" t="s">
        <v>169</v>
      </c>
      <c r="B16" s="147">
        <v>1</v>
      </c>
      <c r="C16" s="148">
        <v>1</v>
      </c>
      <c r="D16" s="147">
        <f>IF(AND(C16=0,B16=0),100,IF(C16=0,0,B16/C16*100))</f>
        <v>100</v>
      </c>
      <c r="E16" s="150" t="s">
        <v>39</v>
      </c>
      <c r="F16" s="150" t="s">
        <v>39</v>
      </c>
      <c r="I16" s="307" t="s">
        <v>66</v>
      </c>
      <c r="J16" s="208">
        <f>C22</f>
        <v>0</v>
      </c>
    </row>
    <row r="17" spans="1:10" s="143" customFormat="1" ht="30" x14ac:dyDescent="0.25">
      <c r="A17" s="146" t="s">
        <v>170</v>
      </c>
      <c r="B17" s="147">
        <v>11</v>
      </c>
      <c r="C17" s="148">
        <v>11</v>
      </c>
      <c r="D17" s="147">
        <f>IF(AND(C17=0,B17=0),100,IF(C17=0,0,B17/C17*100))</f>
        <v>100</v>
      </c>
      <c r="E17" s="150" t="s">
        <v>39</v>
      </c>
      <c r="F17" s="150" t="s">
        <v>39</v>
      </c>
      <c r="I17" s="307" t="s">
        <v>67</v>
      </c>
      <c r="J17" s="208">
        <f t="shared" ref="J17:J18" si="0">C23</f>
        <v>0</v>
      </c>
    </row>
    <row r="18" spans="1:10" s="143" customFormat="1" ht="40.5" customHeight="1" x14ac:dyDescent="0.25">
      <c r="A18" s="146" t="s">
        <v>25</v>
      </c>
      <c r="B18" s="147">
        <v>0</v>
      </c>
      <c r="C18" s="148">
        <v>0</v>
      </c>
      <c r="D18" s="147">
        <f>IF(AND(C18=0,B18=0),100,IF(C18=0,0,B18/C18*100))</f>
        <v>100</v>
      </c>
      <c r="E18" s="150" t="s">
        <v>39</v>
      </c>
      <c r="F18" s="150" t="s">
        <v>39</v>
      </c>
      <c r="I18" s="307" t="s">
        <v>68</v>
      </c>
      <c r="J18" s="208">
        <f t="shared" si="0"/>
        <v>0</v>
      </c>
    </row>
    <row r="19" spans="1:10" s="134" customFormat="1" ht="7.5" customHeight="1" x14ac:dyDescent="0.25">
      <c r="A19" s="151"/>
      <c r="B19" s="152"/>
      <c r="C19" s="153"/>
      <c r="D19" s="154"/>
      <c r="E19" s="155" t="s">
        <v>26</v>
      </c>
      <c r="F19" s="152"/>
      <c r="I19" s="307" t="s">
        <v>69</v>
      </c>
      <c r="J19" s="208">
        <f>C26</f>
        <v>1</v>
      </c>
    </row>
    <row r="20" spans="1:10" s="143" customFormat="1" ht="30" x14ac:dyDescent="0.25">
      <c r="A20" s="146" t="s">
        <v>171</v>
      </c>
      <c r="B20" s="147" t="s">
        <v>39</v>
      </c>
      <c r="C20" s="147" t="s">
        <v>39</v>
      </c>
      <c r="D20" s="147" t="s">
        <v>39</v>
      </c>
      <c r="E20" s="147" t="s">
        <v>39</v>
      </c>
      <c r="F20" s="149">
        <f>AVERAGE(F22,F23,F24)</f>
        <v>2</v>
      </c>
      <c r="I20" s="307" t="s">
        <v>70</v>
      </c>
      <c r="J20" s="208">
        <f>C28</f>
        <v>1</v>
      </c>
    </row>
    <row r="21" spans="1:10" s="143" customFormat="1" x14ac:dyDescent="0.25">
      <c r="A21" s="146" t="s">
        <v>27</v>
      </c>
      <c r="B21" s="147"/>
      <c r="C21" s="148"/>
      <c r="D21" s="149"/>
      <c r="E21" s="150" t="s">
        <v>26</v>
      </c>
      <c r="F21" s="147"/>
      <c r="I21" s="307" t="s">
        <v>71</v>
      </c>
      <c r="J21" s="208">
        <f>C31</f>
        <v>2.2813688212927757E-2</v>
      </c>
    </row>
    <row r="22" spans="1:10" s="143" customFormat="1" ht="30" x14ac:dyDescent="0.25">
      <c r="A22" s="146" t="s">
        <v>28</v>
      </c>
      <c r="B22" s="147">
        <v>0</v>
      </c>
      <c r="C22" s="148">
        <v>0</v>
      </c>
      <c r="D22" s="148">
        <f>IF(AND(C22=0,B22=0),100,B22/C22*100)</f>
        <v>100</v>
      </c>
      <c r="E22" s="150" t="s">
        <v>22</v>
      </c>
      <c r="F22" s="149">
        <f>IF(D22=0,0,IF(AND(D22&lt;80,E22="прямая"),3,IF(AND(D22&gt;120,E22="обратная"),3,IF(AND(D22&lt;80,E22="обратная"),1,IF(AND(D22&gt;120,E22="прямая"),1,IF(AND(D22&gt;=80,D22&lt;=120),2,"Частный случай смотри приказ"))))))</f>
        <v>2</v>
      </c>
      <c r="I22" s="307" t="s">
        <v>72</v>
      </c>
      <c r="J22" s="208">
        <f>C35</f>
        <v>7.6045627376425853E-2</v>
      </c>
    </row>
    <row r="23" spans="1:10" s="143" customFormat="1" ht="45" x14ac:dyDescent="0.25">
      <c r="A23" s="146" t="s">
        <v>29</v>
      </c>
      <c r="B23" s="147">
        <v>0</v>
      </c>
      <c r="C23" s="148">
        <v>0</v>
      </c>
      <c r="D23" s="148">
        <f>IF(AND(C23=0,B23=0),100,B23/C23*100)</f>
        <v>100</v>
      </c>
      <c r="E23" s="150" t="s">
        <v>22</v>
      </c>
      <c r="F23" s="149">
        <f>IF(D23=0,0,IF(AND(D23&lt;80,E23="прямая"),3,IF(AND(D23&gt;120,E23="обратная"),3,IF(AND(D23&lt;80,E23="обратная"),1,IF(AND(D23&gt;120,E23="прямая"),1,IF(AND(D23&gt;=80,D23&lt;=120),2,"Частный случай смотри приказ"))))))</f>
        <v>2</v>
      </c>
      <c r="I23" s="307" t="s">
        <v>73</v>
      </c>
      <c r="J23" s="208">
        <f>C36</f>
        <v>0</v>
      </c>
    </row>
    <row r="24" spans="1:10" s="143" customFormat="1" ht="51" customHeight="1" x14ac:dyDescent="0.25">
      <c r="A24" s="146" t="s">
        <v>30</v>
      </c>
      <c r="B24" s="147">
        <v>0</v>
      </c>
      <c r="C24" s="148">
        <v>0</v>
      </c>
      <c r="D24" s="148">
        <f>IF(AND(C24=0,B24=0),100,B24/C24*100)</f>
        <v>100</v>
      </c>
      <c r="E24" s="150" t="s">
        <v>22</v>
      </c>
      <c r="F24" s="149">
        <f>IF(D24=0,0,IF(AND(D24&lt;80,E24="прямая"),3,IF(AND(D24&gt;120,E24="обратная"),3,IF(AND(D24&lt;80,E24="обратная"),1,IF(AND(D24&gt;120,E24="прямая"),1,IF(AND(D24&gt;=80,D24&lt;=120),2,"Частный случай смотри приказ"))))))</f>
        <v>2</v>
      </c>
    </row>
    <row r="25" spans="1:10" s="143" customFormat="1" ht="13.5" customHeight="1" x14ac:dyDescent="0.25">
      <c r="A25" s="146"/>
      <c r="B25" s="147"/>
      <c r="C25" s="148"/>
      <c r="D25" s="148"/>
      <c r="E25" s="150"/>
      <c r="F25" s="147"/>
    </row>
    <row r="26" spans="1:10" s="143" customFormat="1" ht="45.75" customHeight="1" x14ac:dyDescent="0.25">
      <c r="A26" s="146" t="s">
        <v>31</v>
      </c>
      <c r="B26" s="147">
        <v>1</v>
      </c>
      <c r="C26" s="148">
        <v>1</v>
      </c>
      <c r="D26" s="148">
        <f>IF(AND(C26=0,B26=0),100,B26/C26*100)</f>
        <v>100</v>
      </c>
      <c r="E26" s="150" t="s">
        <v>22</v>
      </c>
      <c r="F26" s="149">
        <f>IF(D26=0,0,IF(AND(D26&lt;80,E26="прямая"),3,IF(AND(D26&gt;120,E26="обратная"),3,IF(AND(D26&lt;80,E26="обратная"),1,IF(AND(D26&gt;120,E26="прямая"),1,IF(AND(D26&gt;=80,D26&lt;=120),2,"Частный случай смотри приказ"))))))</f>
        <v>2</v>
      </c>
    </row>
    <row r="27" spans="1:10" s="143" customFormat="1" ht="13.5" customHeight="1" x14ac:dyDescent="0.25">
      <c r="A27" s="146"/>
      <c r="B27" s="147"/>
      <c r="C27" s="148"/>
      <c r="D27" s="148"/>
      <c r="E27" s="150"/>
      <c r="F27" s="147"/>
    </row>
    <row r="28" spans="1:10" s="143" customFormat="1" ht="57.75" customHeight="1" x14ac:dyDescent="0.25">
      <c r="A28" s="146" t="s">
        <v>32</v>
      </c>
      <c r="B28" s="147">
        <v>1</v>
      </c>
      <c r="C28" s="148">
        <v>1</v>
      </c>
      <c r="D28" s="148">
        <f>IF(AND(C28=0,B28=0),100,B28/C28*100)</f>
        <v>100</v>
      </c>
      <c r="E28" s="150" t="s">
        <v>22</v>
      </c>
      <c r="F28" s="149">
        <f>IF(D28=0,0,IF(AND(D28&lt;80,E28="прямая"),3,IF(AND(D28&gt;120,E28="обратная"),3,IF(AND(D28&lt;80,E28="обратная"),1,IF(AND(D28&gt;120,E28="прямая"),1,IF(AND(D28&gt;=80,D28&lt;=120),2,"Частный случай смотри приказ"))))))</f>
        <v>2</v>
      </c>
    </row>
    <row r="29" spans="1:10" s="134" customFormat="1" ht="9" customHeight="1" x14ac:dyDescent="0.25">
      <c r="A29" s="151"/>
      <c r="B29" s="152"/>
      <c r="C29" s="153"/>
      <c r="D29" s="154"/>
      <c r="E29" s="155" t="s">
        <v>26</v>
      </c>
      <c r="F29" s="152"/>
    </row>
    <row r="30" spans="1:10" s="143" customFormat="1" ht="33.75" customHeight="1" x14ac:dyDescent="0.25">
      <c r="A30" s="146" t="s">
        <v>33</v>
      </c>
      <c r="B30" s="156">
        <f>B31</f>
        <v>2.7027027027027029E-2</v>
      </c>
      <c r="C30" s="156">
        <f>C31</f>
        <v>2.2813688212927757E-2</v>
      </c>
      <c r="D30" s="148">
        <f>D31</f>
        <v>118.46846846846847</v>
      </c>
      <c r="E30" s="147" t="s">
        <v>45</v>
      </c>
      <c r="F30" s="149">
        <f>IF(D30=0,0,IF(AND(D30&lt;80,E30="прямая"),3,IF(AND(D30&gt;120,E30="обратная"),3,IF(AND(D30&lt;80,E30="обратная"),1,IF(AND(D30&gt;120,E30="прямая"),1,IF(AND(D30&gt;=80,D30&lt;=120),2,"Частный случай смотри приказ"))))))</f>
        <v>2</v>
      </c>
    </row>
    <row r="31" spans="1:10" s="143" customFormat="1" ht="60" x14ac:dyDescent="0.25">
      <c r="A31" s="146" t="s">
        <v>34</v>
      </c>
      <c r="B31" s="156">
        <v>2.7027027027027029E-2</v>
      </c>
      <c r="C31" s="156">
        <v>2.2813688212927757E-2</v>
      </c>
      <c r="D31" s="148">
        <f>IF(AND(C31=0,B31=0),100,B31/C31*100)</f>
        <v>118.46846846846847</v>
      </c>
      <c r="E31" s="150" t="s">
        <v>26</v>
      </c>
      <c r="F31" s="147"/>
    </row>
    <row r="32" spans="1:10" s="134" customFormat="1" ht="8.25" customHeight="1" x14ac:dyDescent="0.25">
      <c r="A32" s="151"/>
      <c r="B32" s="152"/>
      <c r="C32" s="153"/>
      <c r="D32" s="154"/>
      <c r="E32" s="155" t="s">
        <v>26</v>
      </c>
      <c r="F32" s="152"/>
    </row>
    <row r="33" spans="1:8" s="143" customFormat="1" ht="51" customHeight="1" x14ac:dyDescent="0.25">
      <c r="A33" s="146" t="s">
        <v>35</v>
      </c>
      <c r="B33" s="147" t="s">
        <v>39</v>
      </c>
      <c r="C33" s="147" t="s">
        <v>39</v>
      </c>
      <c r="D33" s="147" t="s">
        <v>39</v>
      </c>
      <c r="E33" s="147" t="s">
        <v>39</v>
      </c>
      <c r="F33" s="149">
        <f>AVERAGE(F35,F36)</f>
        <v>2</v>
      </c>
    </row>
    <row r="34" spans="1:8" s="143" customFormat="1" x14ac:dyDescent="0.25">
      <c r="A34" s="146" t="s">
        <v>27</v>
      </c>
      <c r="B34" s="147"/>
      <c r="C34" s="148"/>
      <c r="D34" s="149"/>
      <c r="E34" s="150" t="s">
        <v>26</v>
      </c>
      <c r="F34" s="147"/>
    </row>
    <row r="35" spans="1:8" s="143" customFormat="1" ht="45" x14ac:dyDescent="0.25">
      <c r="A35" s="146" t="s">
        <v>36</v>
      </c>
      <c r="B35" s="156">
        <v>6.9498069498069498E-2</v>
      </c>
      <c r="C35" s="156">
        <v>7.6045627376425853E-2</v>
      </c>
      <c r="D35" s="148">
        <f>IF(AND(C35=0,B35=0),100,B35/C35*100)</f>
        <v>91.3899613899614</v>
      </c>
      <c r="E35" s="147" t="s">
        <v>45</v>
      </c>
      <c r="F35" s="149">
        <f>IF(D35=0,0,IF(AND(D35&lt;80,E35="прямая"),3,IF(AND(D35&gt;120,E35="обратная"),3,IF(AND(D35&lt;80,E35="обратная"),1,IF(AND(D35&gt;120,E35="прямая"),1,IF(AND(D35&gt;=80,D35&lt;=120),2,"Частный случай смотри приказ"))))))</f>
        <v>2</v>
      </c>
    </row>
    <row r="36" spans="1:8" s="143" customFormat="1" ht="66" customHeight="1" x14ac:dyDescent="0.25">
      <c r="A36" s="146" t="s">
        <v>37</v>
      </c>
      <c r="B36" s="147">
        <v>0</v>
      </c>
      <c r="C36" s="148">
        <v>0</v>
      </c>
      <c r="D36" s="148">
        <f>IF(AND(C36=0,B36=0),100,B36/C36*100)</f>
        <v>100</v>
      </c>
      <c r="E36" s="147" t="s">
        <v>45</v>
      </c>
      <c r="F36" s="149">
        <f>IF(D36=0,0,IF(AND(D36&lt;80,E36="прямая"),3,IF(AND(D36&gt;120,E36="обратная"),3,IF(AND(D36&lt;80,E36="обратная"),1,IF(AND(D36&gt;120,E36="прямая"),1,IF(AND(D36&gt;=80,D36&lt;=120),2,"Частный случай смотри приказ"))))))</f>
        <v>2</v>
      </c>
    </row>
    <row r="37" spans="1:8" s="134" customFormat="1" ht="6.75" customHeight="1" x14ac:dyDescent="0.25">
      <c r="A37" s="151"/>
      <c r="B37" s="152"/>
      <c r="C37" s="153"/>
      <c r="D37" s="154"/>
      <c r="E37" s="155" t="s">
        <v>26</v>
      </c>
      <c r="F37" s="152"/>
    </row>
    <row r="38" spans="1:8" s="160" customFormat="1" ht="16.5" customHeight="1" x14ac:dyDescent="0.25">
      <c r="A38" s="157" t="s">
        <v>38</v>
      </c>
      <c r="B38" s="158" t="s">
        <v>39</v>
      </c>
      <c r="C38" s="158" t="s">
        <v>39</v>
      </c>
      <c r="D38" s="158" t="s">
        <v>39</v>
      </c>
      <c r="E38" s="158" t="s">
        <v>39</v>
      </c>
      <c r="F38" s="159">
        <f>AVERAGE(F10,F20,F26,F28,F30,F33)</f>
        <v>2</v>
      </c>
    </row>
    <row r="39" spans="1:8" s="134" customFormat="1" ht="37.5" customHeight="1" x14ac:dyDescent="0.25">
      <c r="A39" s="161"/>
      <c r="C39" s="135"/>
      <c r="D39" s="136"/>
      <c r="E39" s="137"/>
    </row>
    <row r="40" spans="1:8" s="163" customFormat="1" ht="28.5" customHeight="1" x14ac:dyDescent="0.25">
      <c r="A40" s="205" t="str">
        <f>Содержание!C26</f>
        <v>Генеральный директор</v>
      </c>
      <c r="B40" s="205"/>
      <c r="C40" s="229"/>
      <c r="D40" s="230"/>
      <c r="E40" s="361" t="s">
        <v>199</v>
      </c>
      <c r="F40" s="361"/>
      <c r="H40" s="164"/>
    </row>
    <row r="41" spans="1:8" s="163" customFormat="1" x14ac:dyDescent="0.25">
      <c r="A41" s="165" t="s">
        <v>1</v>
      </c>
      <c r="C41" s="353" t="s">
        <v>3</v>
      </c>
      <c r="D41" s="353"/>
      <c r="E41" s="360" t="s">
        <v>204</v>
      </c>
      <c r="F41" s="360"/>
      <c r="H41" s="164"/>
    </row>
    <row r="42" spans="1:8" s="137" customFormat="1" ht="5.25" x14ac:dyDescent="0.25">
      <c r="C42" s="166"/>
      <c r="D42" s="167"/>
    </row>
    <row r="47" spans="1:8" x14ac:dyDescent="0.25">
      <c r="B47" s="168"/>
    </row>
  </sheetData>
  <mergeCells count="11">
    <mergeCell ref="C41:D41"/>
    <mergeCell ref="A2:F2"/>
    <mergeCell ref="A4:F4"/>
    <mergeCell ref="A5:F5"/>
    <mergeCell ref="A7:A8"/>
    <mergeCell ref="B7:C7"/>
    <mergeCell ref="D7:D8"/>
    <mergeCell ref="E7:E8"/>
    <mergeCell ref="F7:F8"/>
    <mergeCell ref="E41:F41"/>
    <mergeCell ref="E40:F40"/>
  </mergeCells>
  <pageMargins left="0.39370078740157483" right="0.39370078740157483" top="0.39370078740157483" bottom="0.39370078740157483" header="0.31496062992125984" footer="0.31496062992125984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Z31"/>
  <sheetViews>
    <sheetView view="pageBreakPreview" zoomScaleNormal="100" zoomScaleSheetLayoutView="100" workbookViewId="0">
      <selection activeCell="G23" sqref="G23:K23"/>
    </sheetView>
  </sheetViews>
  <sheetFormatPr defaultColWidth="10" defaultRowHeight="15" x14ac:dyDescent="0.25"/>
  <cols>
    <col min="1" max="1" width="77.42578125" style="143" customWidth="1"/>
    <col min="2" max="2" width="17.140625" style="189" customWidth="1"/>
    <col min="3" max="3" width="15.28515625" style="189" customWidth="1"/>
    <col min="4" max="4" width="9" style="143" customWidth="1"/>
    <col min="5" max="5" width="10.5703125" style="143" bestFit="1" customWidth="1"/>
    <col min="6" max="6" width="11.28515625" style="143" customWidth="1"/>
    <col min="7" max="7" width="20" style="134" customWidth="1"/>
    <col min="8" max="9" width="0" style="101" hidden="1" customWidth="1"/>
    <col min="10" max="246" width="10" style="101"/>
    <col min="247" max="247" width="1" style="101" customWidth="1"/>
    <col min="248" max="252" width="0" style="101" hidden="1" customWidth="1"/>
    <col min="253" max="253" width="79" style="101" customWidth="1"/>
    <col min="254" max="257" width="8.42578125" style="101" bestFit="1" customWidth="1"/>
    <col min="258" max="258" width="12.28515625" style="101" bestFit="1" customWidth="1"/>
    <col min="259" max="259" width="7.28515625" style="101" bestFit="1" customWidth="1"/>
    <col min="260" max="260" width="5.7109375" style="101" bestFit="1" customWidth="1"/>
    <col min="261" max="261" width="10.5703125" style="101" bestFit="1" customWidth="1"/>
    <col min="262" max="262" width="7.28515625" style="101" customWidth="1"/>
    <col min="263" max="263" width="1" style="101" customWidth="1"/>
    <col min="264" max="502" width="10" style="101"/>
    <col min="503" max="503" width="1" style="101" customWidth="1"/>
    <col min="504" max="508" width="0" style="101" hidden="1" customWidth="1"/>
    <col min="509" max="509" width="79" style="101" customWidth="1"/>
    <col min="510" max="513" width="8.42578125" style="101" bestFit="1" customWidth="1"/>
    <col min="514" max="514" width="12.28515625" style="101" bestFit="1" customWidth="1"/>
    <col min="515" max="515" width="7.28515625" style="101" bestFit="1" customWidth="1"/>
    <col min="516" max="516" width="5.7109375" style="101" bestFit="1" customWidth="1"/>
    <col min="517" max="517" width="10.5703125" style="101" bestFit="1" customWidth="1"/>
    <col min="518" max="518" width="7.28515625" style="101" customWidth="1"/>
    <col min="519" max="519" width="1" style="101" customWidth="1"/>
    <col min="520" max="758" width="10" style="101"/>
    <col min="759" max="759" width="1" style="101" customWidth="1"/>
    <col min="760" max="764" width="0" style="101" hidden="1" customWidth="1"/>
    <col min="765" max="765" width="79" style="101" customWidth="1"/>
    <col min="766" max="769" width="8.42578125" style="101" bestFit="1" customWidth="1"/>
    <col min="770" max="770" width="12.28515625" style="101" bestFit="1" customWidth="1"/>
    <col min="771" max="771" width="7.28515625" style="101" bestFit="1" customWidth="1"/>
    <col min="772" max="772" width="5.7109375" style="101" bestFit="1" customWidth="1"/>
    <col min="773" max="773" width="10.5703125" style="101" bestFit="1" customWidth="1"/>
    <col min="774" max="774" width="7.28515625" style="101" customWidth="1"/>
    <col min="775" max="775" width="1" style="101" customWidth="1"/>
    <col min="776" max="1014" width="10" style="101"/>
    <col min="1015" max="1015" width="1" style="101" customWidth="1"/>
    <col min="1016" max="1020" width="0" style="101" hidden="1" customWidth="1"/>
    <col min="1021" max="1021" width="79" style="101" customWidth="1"/>
    <col min="1022" max="1025" width="8.42578125" style="101" bestFit="1" customWidth="1"/>
    <col min="1026" max="1026" width="12.28515625" style="101" bestFit="1" customWidth="1"/>
    <col min="1027" max="1027" width="7.28515625" style="101" bestFit="1" customWidth="1"/>
    <col min="1028" max="1028" width="5.7109375" style="101" bestFit="1" customWidth="1"/>
    <col min="1029" max="1029" width="10.5703125" style="101" bestFit="1" customWidth="1"/>
    <col min="1030" max="1030" width="7.28515625" style="101" customWidth="1"/>
    <col min="1031" max="1031" width="1" style="101" customWidth="1"/>
    <col min="1032" max="1270" width="10" style="101"/>
    <col min="1271" max="1271" width="1" style="101" customWidth="1"/>
    <col min="1272" max="1276" width="0" style="101" hidden="1" customWidth="1"/>
    <col min="1277" max="1277" width="79" style="101" customWidth="1"/>
    <col min="1278" max="1281" width="8.42578125" style="101" bestFit="1" customWidth="1"/>
    <col min="1282" max="1282" width="12.28515625" style="101" bestFit="1" customWidth="1"/>
    <col min="1283" max="1283" width="7.28515625" style="101" bestFit="1" customWidth="1"/>
    <col min="1284" max="1284" width="5.7109375" style="101" bestFit="1" customWidth="1"/>
    <col min="1285" max="1285" width="10.5703125" style="101" bestFit="1" customWidth="1"/>
    <col min="1286" max="1286" width="7.28515625" style="101" customWidth="1"/>
    <col min="1287" max="1287" width="1" style="101" customWidth="1"/>
    <col min="1288" max="1526" width="10" style="101"/>
    <col min="1527" max="1527" width="1" style="101" customWidth="1"/>
    <col min="1528" max="1532" width="0" style="101" hidden="1" customWidth="1"/>
    <col min="1533" max="1533" width="79" style="101" customWidth="1"/>
    <col min="1534" max="1537" width="8.42578125" style="101" bestFit="1" customWidth="1"/>
    <col min="1538" max="1538" width="12.28515625" style="101" bestFit="1" customWidth="1"/>
    <col min="1539" max="1539" width="7.28515625" style="101" bestFit="1" customWidth="1"/>
    <col min="1540" max="1540" width="5.7109375" style="101" bestFit="1" customWidth="1"/>
    <col min="1541" max="1541" width="10.5703125" style="101" bestFit="1" customWidth="1"/>
    <col min="1542" max="1542" width="7.28515625" style="101" customWidth="1"/>
    <col min="1543" max="1543" width="1" style="101" customWidth="1"/>
    <col min="1544" max="1782" width="10" style="101"/>
    <col min="1783" max="1783" width="1" style="101" customWidth="1"/>
    <col min="1784" max="1788" width="0" style="101" hidden="1" customWidth="1"/>
    <col min="1789" max="1789" width="79" style="101" customWidth="1"/>
    <col min="1790" max="1793" width="8.42578125" style="101" bestFit="1" customWidth="1"/>
    <col min="1794" max="1794" width="12.28515625" style="101" bestFit="1" customWidth="1"/>
    <col min="1795" max="1795" width="7.28515625" style="101" bestFit="1" customWidth="1"/>
    <col min="1796" max="1796" width="5.7109375" style="101" bestFit="1" customWidth="1"/>
    <col min="1797" max="1797" width="10.5703125" style="101" bestFit="1" customWidth="1"/>
    <col min="1798" max="1798" width="7.28515625" style="101" customWidth="1"/>
    <col min="1799" max="1799" width="1" style="101" customWidth="1"/>
    <col min="1800" max="2038" width="10" style="101"/>
    <col min="2039" max="2039" width="1" style="101" customWidth="1"/>
    <col min="2040" max="2044" width="0" style="101" hidden="1" customWidth="1"/>
    <col min="2045" max="2045" width="79" style="101" customWidth="1"/>
    <col min="2046" max="2049" width="8.42578125" style="101" bestFit="1" customWidth="1"/>
    <col min="2050" max="2050" width="12.28515625" style="101" bestFit="1" customWidth="1"/>
    <col min="2051" max="2051" width="7.28515625" style="101" bestFit="1" customWidth="1"/>
    <col min="2052" max="2052" width="5.7109375" style="101" bestFit="1" customWidth="1"/>
    <col min="2053" max="2053" width="10.5703125" style="101" bestFit="1" customWidth="1"/>
    <col min="2054" max="2054" width="7.28515625" style="101" customWidth="1"/>
    <col min="2055" max="2055" width="1" style="101" customWidth="1"/>
    <col min="2056" max="2294" width="10" style="101"/>
    <col min="2295" max="2295" width="1" style="101" customWidth="1"/>
    <col min="2296" max="2300" width="0" style="101" hidden="1" customWidth="1"/>
    <col min="2301" max="2301" width="79" style="101" customWidth="1"/>
    <col min="2302" max="2305" width="8.42578125" style="101" bestFit="1" customWidth="1"/>
    <col min="2306" max="2306" width="12.28515625" style="101" bestFit="1" customWidth="1"/>
    <col min="2307" max="2307" width="7.28515625" style="101" bestFit="1" customWidth="1"/>
    <col min="2308" max="2308" width="5.7109375" style="101" bestFit="1" customWidth="1"/>
    <col min="2309" max="2309" width="10.5703125" style="101" bestFit="1" customWidth="1"/>
    <col min="2310" max="2310" width="7.28515625" style="101" customWidth="1"/>
    <col min="2311" max="2311" width="1" style="101" customWidth="1"/>
    <col min="2312" max="2550" width="10" style="101"/>
    <col min="2551" max="2551" width="1" style="101" customWidth="1"/>
    <col min="2552" max="2556" width="0" style="101" hidden="1" customWidth="1"/>
    <col min="2557" max="2557" width="79" style="101" customWidth="1"/>
    <col min="2558" max="2561" width="8.42578125" style="101" bestFit="1" customWidth="1"/>
    <col min="2562" max="2562" width="12.28515625" style="101" bestFit="1" customWidth="1"/>
    <col min="2563" max="2563" width="7.28515625" style="101" bestFit="1" customWidth="1"/>
    <col min="2564" max="2564" width="5.7109375" style="101" bestFit="1" customWidth="1"/>
    <col min="2565" max="2565" width="10.5703125" style="101" bestFit="1" customWidth="1"/>
    <col min="2566" max="2566" width="7.28515625" style="101" customWidth="1"/>
    <col min="2567" max="2567" width="1" style="101" customWidth="1"/>
    <col min="2568" max="2806" width="10" style="101"/>
    <col min="2807" max="2807" width="1" style="101" customWidth="1"/>
    <col min="2808" max="2812" width="0" style="101" hidden="1" customWidth="1"/>
    <col min="2813" max="2813" width="79" style="101" customWidth="1"/>
    <col min="2814" max="2817" width="8.42578125" style="101" bestFit="1" customWidth="1"/>
    <col min="2818" max="2818" width="12.28515625" style="101" bestFit="1" customWidth="1"/>
    <col min="2819" max="2819" width="7.28515625" style="101" bestFit="1" customWidth="1"/>
    <col min="2820" max="2820" width="5.7109375" style="101" bestFit="1" customWidth="1"/>
    <col min="2821" max="2821" width="10.5703125" style="101" bestFit="1" customWidth="1"/>
    <col min="2822" max="2822" width="7.28515625" style="101" customWidth="1"/>
    <col min="2823" max="2823" width="1" style="101" customWidth="1"/>
    <col min="2824" max="3062" width="10" style="101"/>
    <col min="3063" max="3063" width="1" style="101" customWidth="1"/>
    <col min="3064" max="3068" width="0" style="101" hidden="1" customWidth="1"/>
    <col min="3069" max="3069" width="79" style="101" customWidth="1"/>
    <col min="3070" max="3073" width="8.42578125" style="101" bestFit="1" customWidth="1"/>
    <col min="3074" max="3074" width="12.28515625" style="101" bestFit="1" customWidth="1"/>
    <col min="3075" max="3075" width="7.28515625" style="101" bestFit="1" customWidth="1"/>
    <col min="3076" max="3076" width="5.7109375" style="101" bestFit="1" customWidth="1"/>
    <col min="3077" max="3077" width="10.5703125" style="101" bestFit="1" customWidth="1"/>
    <col min="3078" max="3078" width="7.28515625" style="101" customWidth="1"/>
    <col min="3079" max="3079" width="1" style="101" customWidth="1"/>
    <col min="3080" max="3318" width="10" style="101"/>
    <col min="3319" max="3319" width="1" style="101" customWidth="1"/>
    <col min="3320" max="3324" width="0" style="101" hidden="1" customWidth="1"/>
    <col min="3325" max="3325" width="79" style="101" customWidth="1"/>
    <col min="3326" max="3329" width="8.42578125" style="101" bestFit="1" customWidth="1"/>
    <col min="3330" max="3330" width="12.28515625" style="101" bestFit="1" customWidth="1"/>
    <col min="3331" max="3331" width="7.28515625" style="101" bestFit="1" customWidth="1"/>
    <col min="3332" max="3332" width="5.7109375" style="101" bestFit="1" customWidth="1"/>
    <col min="3333" max="3333" width="10.5703125" style="101" bestFit="1" customWidth="1"/>
    <col min="3334" max="3334" width="7.28515625" style="101" customWidth="1"/>
    <col min="3335" max="3335" width="1" style="101" customWidth="1"/>
    <col min="3336" max="3574" width="10" style="101"/>
    <col min="3575" max="3575" width="1" style="101" customWidth="1"/>
    <col min="3576" max="3580" width="0" style="101" hidden="1" customWidth="1"/>
    <col min="3581" max="3581" width="79" style="101" customWidth="1"/>
    <col min="3582" max="3585" width="8.42578125" style="101" bestFit="1" customWidth="1"/>
    <col min="3586" max="3586" width="12.28515625" style="101" bestFit="1" customWidth="1"/>
    <col min="3587" max="3587" width="7.28515625" style="101" bestFit="1" customWidth="1"/>
    <col min="3588" max="3588" width="5.7109375" style="101" bestFit="1" customWidth="1"/>
    <col min="3589" max="3589" width="10.5703125" style="101" bestFit="1" customWidth="1"/>
    <col min="3590" max="3590" width="7.28515625" style="101" customWidth="1"/>
    <col min="3591" max="3591" width="1" style="101" customWidth="1"/>
    <col min="3592" max="3830" width="10" style="101"/>
    <col min="3831" max="3831" width="1" style="101" customWidth="1"/>
    <col min="3832" max="3836" width="0" style="101" hidden="1" customWidth="1"/>
    <col min="3837" max="3837" width="79" style="101" customWidth="1"/>
    <col min="3838" max="3841" width="8.42578125" style="101" bestFit="1" customWidth="1"/>
    <col min="3842" max="3842" width="12.28515625" style="101" bestFit="1" customWidth="1"/>
    <col min="3843" max="3843" width="7.28515625" style="101" bestFit="1" customWidth="1"/>
    <col min="3844" max="3844" width="5.7109375" style="101" bestFit="1" customWidth="1"/>
    <col min="3845" max="3845" width="10.5703125" style="101" bestFit="1" customWidth="1"/>
    <col min="3846" max="3846" width="7.28515625" style="101" customWidth="1"/>
    <col min="3847" max="3847" width="1" style="101" customWidth="1"/>
    <col min="3848" max="4086" width="10" style="101"/>
    <col min="4087" max="4087" width="1" style="101" customWidth="1"/>
    <col min="4088" max="4092" width="0" style="101" hidden="1" customWidth="1"/>
    <col min="4093" max="4093" width="79" style="101" customWidth="1"/>
    <col min="4094" max="4097" width="8.42578125" style="101" bestFit="1" customWidth="1"/>
    <col min="4098" max="4098" width="12.28515625" style="101" bestFit="1" customWidth="1"/>
    <col min="4099" max="4099" width="7.28515625" style="101" bestFit="1" customWidth="1"/>
    <col min="4100" max="4100" width="5.7109375" style="101" bestFit="1" customWidth="1"/>
    <col min="4101" max="4101" width="10.5703125" style="101" bestFit="1" customWidth="1"/>
    <col min="4102" max="4102" width="7.28515625" style="101" customWidth="1"/>
    <col min="4103" max="4103" width="1" style="101" customWidth="1"/>
    <col min="4104" max="4342" width="10" style="101"/>
    <col min="4343" max="4343" width="1" style="101" customWidth="1"/>
    <col min="4344" max="4348" width="0" style="101" hidden="1" customWidth="1"/>
    <col min="4349" max="4349" width="79" style="101" customWidth="1"/>
    <col min="4350" max="4353" width="8.42578125" style="101" bestFit="1" customWidth="1"/>
    <col min="4354" max="4354" width="12.28515625" style="101" bestFit="1" customWidth="1"/>
    <col min="4355" max="4355" width="7.28515625" style="101" bestFit="1" customWidth="1"/>
    <col min="4356" max="4356" width="5.7109375" style="101" bestFit="1" customWidth="1"/>
    <col min="4357" max="4357" width="10.5703125" style="101" bestFit="1" customWidth="1"/>
    <col min="4358" max="4358" width="7.28515625" style="101" customWidth="1"/>
    <col min="4359" max="4359" width="1" style="101" customWidth="1"/>
    <col min="4360" max="4598" width="10" style="101"/>
    <col min="4599" max="4599" width="1" style="101" customWidth="1"/>
    <col min="4600" max="4604" width="0" style="101" hidden="1" customWidth="1"/>
    <col min="4605" max="4605" width="79" style="101" customWidth="1"/>
    <col min="4606" max="4609" width="8.42578125" style="101" bestFit="1" customWidth="1"/>
    <col min="4610" max="4610" width="12.28515625" style="101" bestFit="1" customWidth="1"/>
    <col min="4611" max="4611" width="7.28515625" style="101" bestFit="1" customWidth="1"/>
    <col min="4612" max="4612" width="5.7109375" style="101" bestFit="1" customWidth="1"/>
    <col min="4613" max="4613" width="10.5703125" style="101" bestFit="1" customWidth="1"/>
    <col min="4614" max="4614" width="7.28515625" style="101" customWidth="1"/>
    <col min="4615" max="4615" width="1" style="101" customWidth="1"/>
    <col min="4616" max="4854" width="10" style="101"/>
    <col min="4855" max="4855" width="1" style="101" customWidth="1"/>
    <col min="4856" max="4860" width="0" style="101" hidden="1" customWidth="1"/>
    <col min="4861" max="4861" width="79" style="101" customWidth="1"/>
    <col min="4862" max="4865" width="8.42578125" style="101" bestFit="1" customWidth="1"/>
    <col min="4866" max="4866" width="12.28515625" style="101" bestFit="1" customWidth="1"/>
    <col min="4867" max="4867" width="7.28515625" style="101" bestFit="1" customWidth="1"/>
    <col min="4868" max="4868" width="5.7109375" style="101" bestFit="1" customWidth="1"/>
    <col min="4869" max="4869" width="10.5703125" style="101" bestFit="1" customWidth="1"/>
    <col min="4870" max="4870" width="7.28515625" style="101" customWidth="1"/>
    <col min="4871" max="4871" width="1" style="101" customWidth="1"/>
    <col min="4872" max="5110" width="10" style="101"/>
    <col min="5111" max="5111" width="1" style="101" customWidth="1"/>
    <col min="5112" max="5116" width="0" style="101" hidden="1" customWidth="1"/>
    <col min="5117" max="5117" width="79" style="101" customWidth="1"/>
    <col min="5118" max="5121" width="8.42578125" style="101" bestFit="1" customWidth="1"/>
    <col min="5122" max="5122" width="12.28515625" style="101" bestFit="1" customWidth="1"/>
    <col min="5123" max="5123" width="7.28515625" style="101" bestFit="1" customWidth="1"/>
    <col min="5124" max="5124" width="5.7109375" style="101" bestFit="1" customWidth="1"/>
    <col min="5125" max="5125" width="10.5703125" style="101" bestFit="1" customWidth="1"/>
    <col min="5126" max="5126" width="7.28515625" style="101" customWidth="1"/>
    <col min="5127" max="5127" width="1" style="101" customWidth="1"/>
    <col min="5128" max="5366" width="10" style="101"/>
    <col min="5367" max="5367" width="1" style="101" customWidth="1"/>
    <col min="5368" max="5372" width="0" style="101" hidden="1" customWidth="1"/>
    <col min="5373" max="5373" width="79" style="101" customWidth="1"/>
    <col min="5374" max="5377" width="8.42578125" style="101" bestFit="1" customWidth="1"/>
    <col min="5378" max="5378" width="12.28515625" style="101" bestFit="1" customWidth="1"/>
    <col min="5379" max="5379" width="7.28515625" style="101" bestFit="1" customWidth="1"/>
    <col min="5380" max="5380" width="5.7109375" style="101" bestFit="1" customWidth="1"/>
    <col min="5381" max="5381" width="10.5703125" style="101" bestFit="1" customWidth="1"/>
    <col min="5382" max="5382" width="7.28515625" style="101" customWidth="1"/>
    <col min="5383" max="5383" width="1" style="101" customWidth="1"/>
    <col min="5384" max="5622" width="10" style="101"/>
    <col min="5623" max="5623" width="1" style="101" customWidth="1"/>
    <col min="5624" max="5628" width="0" style="101" hidden="1" customWidth="1"/>
    <col min="5629" max="5629" width="79" style="101" customWidth="1"/>
    <col min="5630" max="5633" width="8.42578125" style="101" bestFit="1" customWidth="1"/>
    <col min="5634" max="5634" width="12.28515625" style="101" bestFit="1" customWidth="1"/>
    <col min="5635" max="5635" width="7.28515625" style="101" bestFit="1" customWidth="1"/>
    <col min="5636" max="5636" width="5.7109375" style="101" bestFit="1" customWidth="1"/>
    <col min="5637" max="5637" width="10.5703125" style="101" bestFit="1" customWidth="1"/>
    <col min="5638" max="5638" width="7.28515625" style="101" customWidth="1"/>
    <col min="5639" max="5639" width="1" style="101" customWidth="1"/>
    <col min="5640" max="5878" width="10" style="101"/>
    <col min="5879" max="5879" width="1" style="101" customWidth="1"/>
    <col min="5880" max="5884" width="0" style="101" hidden="1" customWidth="1"/>
    <col min="5885" max="5885" width="79" style="101" customWidth="1"/>
    <col min="5886" max="5889" width="8.42578125" style="101" bestFit="1" customWidth="1"/>
    <col min="5890" max="5890" width="12.28515625" style="101" bestFit="1" customWidth="1"/>
    <col min="5891" max="5891" width="7.28515625" style="101" bestFit="1" customWidth="1"/>
    <col min="5892" max="5892" width="5.7109375" style="101" bestFit="1" customWidth="1"/>
    <col min="5893" max="5893" width="10.5703125" style="101" bestFit="1" customWidth="1"/>
    <col min="5894" max="5894" width="7.28515625" style="101" customWidth="1"/>
    <col min="5895" max="5895" width="1" style="101" customWidth="1"/>
    <col min="5896" max="6134" width="10" style="101"/>
    <col min="6135" max="6135" width="1" style="101" customWidth="1"/>
    <col min="6136" max="6140" width="0" style="101" hidden="1" customWidth="1"/>
    <col min="6141" max="6141" width="79" style="101" customWidth="1"/>
    <col min="6142" max="6145" width="8.42578125" style="101" bestFit="1" customWidth="1"/>
    <col min="6146" max="6146" width="12.28515625" style="101" bestFit="1" customWidth="1"/>
    <col min="6147" max="6147" width="7.28515625" style="101" bestFit="1" customWidth="1"/>
    <col min="6148" max="6148" width="5.7109375" style="101" bestFit="1" customWidth="1"/>
    <col min="6149" max="6149" width="10.5703125" style="101" bestFit="1" customWidth="1"/>
    <col min="6150" max="6150" width="7.28515625" style="101" customWidth="1"/>
    <col min="6151" max="6151" width="1" style="101" customWidth="1"/>
    <col min="6152" max="6390" width="10" style="101"/>
    <col min="6391" max="6391" width="1" style="101" customWidth="1"/>
    <col min="6392" max="6396" width="0" style="101" hidden="1" customWidth="1"/>
    <col min="6397" max="6397" width="79" style="101" customWidth="1"/>
    <col min="6398" max="6401" width="8.42578125" style="101" bestFit="1" customWidth="1"/>
    <col min="6402" max="6402" width="12.28515625" style="101" bestFit="1" customWidth="1"/>
    <col min="6403" max="6403" width="7.28515625" style="101" bestFit="1" customWidth="1"/>
    <col min="6404" max="6404" width="5.7109375" style="101" bestFit="1" customWidth="1"/>
    <col min="6405" max="6405" width="10.5703125" style="101" bestFit="1" customWidth="1"/>
    <col min="6406" max="6406" width="7.28515625" style="101" customWidth="1"/>
    <col min="6407" max="6407" width="1" style="101" customWidth="1"/>
    <col min="6408" max="6646" width="10" style="101"/>
    <col min="6647" max="6647" width="1" style="101" customWidth="1"/>
    <col min="6648" max="6652" width="0" style="101" hidden="1" customWidth="1"/>
    <col min="6653" max="6653" width="79" style="101" customWidth="1"/>
    <col min="6654" max="6657" width="8.42578125" style="101" bestFit="1" customWidth="1"/>
    <col min="6658" max="6658" width="12.28515625" style="101" bestFit="1" customWidth="1"/>
    <col min="6659" max="6659" width="7.28515625" style="101" bestFit="1" customWidth="1"/>
    <col min="6660" max="6660" width="5.7109375" style="101" bestFit="1" customWidth="1"/>
    <col min="6661" max="6661" width="10.5703125" style="101" bestFit="1" customWidth="1"/>
    <col min="6662" max="6662" width="7.28515625" style="101" customWidth="1"/>
    <col min="6663" max="6663" width="1" style="101" customWidth="1"/>
    <col min="6664" max="6902" width="10" style="101"/>
    <col min="6903" max="6903" width="1" style="101" customWidth="1"/>
    <col min="6904" max="6908" width="0" style="101" hidden="1" customWidth="1"/>
    <col min="6909" max="6909" width="79" style="101" customWidth="1"/>
    <col min="6910" max="6913" width="8.42578125" style="101" bestFit="1" customWidth="1"/>
    <col min="6914" max="6914" width="12.28515625" style="101" bestFit="1" customWidth="1"/>
    <col min="6915" max="6915" width="7.28515625" style="101" bestFit="1" customWidth="1"/>
    <col min="6916" max="6916" width="5.7109375" style="101" bestFit="1" customWidth="1"/>
    <col min="6917" max="6917" width="10.5703125" style="101" bestFit="1" customWidth="1"/>
    <col min="6918" max="6918" width="7.28515625" style="101" customWidth="1"/>
    <col min="6919" max="6919" width="1" style="101" customWidth="1"/>
    <col min="6920" max="7158" width="10" style="101"/>
    <col min="7159" max="7159" width="1" style="101" customWidth="1"/>
    <col min="7160" max="7164" width="0" style="101" hidden="1" customWidth="1"/>
    <col min="7165" max="7165" width="79" style="101" customWidth="1"/>
    <col min="7166" max="7169" width="8.42578125" style="101" bestFit="1" customWidth="1"/>
    <col min="7170" max="7170" width="12.28515625" style="101" bestFit="1" customWidth="1"/>
    <col min="7171" max="7171" width="7.28515625" style="101" bestFit="1" customWidth="1"/>
    <col min="7172" max="7172" width="5.7109375" style="101" bestFit="1" customWidth="1"/>
    <col min="7173" max="7173" width="10.5703125" style="101" bestFit="1" customWidth="1"/>
    <col min="7174" max="7174" width="7.28515625" style="101" customWidth="1"/>
    <col min="7175" max="7175" width="1" style="101" customWidth="1"/>
    <col min="7176" max="7414" width="10" style="101"/>
    <col min="7415" max="7415" width="1" style="101" customWidth="1"/>
    <col min="7416" max="7420" width="0" style="101" hidden="1" customWidth="1"/>
    <col min="7421" max="7421" width="79" style="101" customWidth="1"/>
    <col min="7422" max="7425" width="8.42578125" style="101" bestFit="1" customWidth="1"/>
    <col min="7426" max="7426" width="12.28515625" style="101" bestFit="1" customWidth="1"/>
    <col min="7427" max="7427" width="7.28515625" style="101" bestFit="1" customWidth="1"/>
    <col min="7428" max="7428" width="5.7109375" style="101" bestFit="1" customWidth="1"/>
    <col min="7429" max="7429" width="10.5703125" style="101" bestFit="1" customWidth="1"/>
    <col min="7430" max="7430" width="7.28515625" style="101" customWidth="1"/>
    <col min="7431" max="7431" width="1" style="101" customWidth="1"/>
    <col min="7432" max="7670" width="10" style="101"/>
    <col min="7671" max="7671" width="1" style="101" customWidth="1"/>
    <col min="7672" max="7676" width="0" style="101" hidden="1" customWidth="1"/>
    <col min="7677" max="7677" width="79" style="101" customWidth="1"/>
    <col min="7678" max="7681" width="8.42578125" style="101" bestFit="1" customWidth="1"/>
    <col min="7682" max="7682" width="12.28515625" style="101" bestFit="1" customWidth="1"/>
    <col min="7683" max="7683" width="7.28515625" style="101" bestFit="1" customWidth="1"/>
    <col min="7684" max="7684" width="5.7109375" style="101" bestFit="1" customWidth="1"/>
    <col min="7685" max="7685" width="10.5703125" style="101" bestFit="1" customWidth="1"/>
    <col min="7686" max="7686" width="7.28515625" style="101" customWidth="1"/>
    <col min="7687" max="7687" width="1" style="101" customWidth="1"/>
    <col min="7688" max="7926" width="10" style="101"/>
    <col min="7927" max="7927" width="1" style="101" customWidth="1"/>
    <col min="7928" max="7932" width="0" style="101" hidden="1" customWidth="1"/>
    <col min="7933" max="7933" width="79" style="101" customWidth="1"/>
    <col min="7934" max="7937" width="8.42578125" style="101" bestFit="1" customWidth="1"/>
    <col min="7938" max="7938" width="12.28515625" style="101" bestFit="1" customWidth="1"/>
    <col min="7939" max="7939" width="7.28515625" style="101" bestFit="1" customWidth="1"/>
    <col min="7940" max="7940" width="5.7109375" style="101" bestFit="1" customWidth="1"/>
    <col min="7941" max="7941" width="10.5703125" style="101" bestFit="1" customWidth="1"/>
    <col min="7942" max="7942" width="7.28515625" style="101" customWidth="1"/>
    <col min="7943" max="7943" width="1" style="101" customWidth="1"/>
    <col min="7944" max="8182" width="10" style="101"/>
    <col min="8183" max="8183" width="1" style="101" customWidth="1"/>
    <col min="8184" max="8188" width="0" style="101" hidden="1" customWidth="1"/>
    <col min="8189" max="8189" width="79" style="101" customWidth="1"/>
    <col min="8190" max="8193" width="8.42578125" style="101" bestFit="1" customWidth="1"/>
    <col min="8194" max="8194" width="12.28515625" style="101" bestFit="1" customWidth="1"/>
    <col min="8195" max="8195" width="7.28515625" style="101" bestFit="1" customWidth="1"/>
    <col min="8196" max="8196" width="5.7109375" style="101" bestFit="1" customWidth="1"/>
    <col min="8197" max="8197" width="10.5703125" style="101" bestFit="1" customWidth="1"/>
    <col min="8198" max="8198" width="7.28515625" style="101" customWidth="1"/>
    <col min="8199" max="8199" width="1" style="101" customWidth="1"/>
    <col min="8200" max="8438" width="10" style="101"/>
    <col min="8439" max="8439" width="1" style="101" customWidth="1"/>
    <col min="8440" max="8444" width="0" style="101" hidden="1" customWidth="1"/>
    <col min="8445" max="8445" width="79" style="101" customWidth="1"/>
    <col min="8446" max="8449" width="8.42578125" style="101" bestFit="1" customWidth="1"/>
    <col min="8450" max="8450" width="12.28515625" style="101" bestFit="1" customWidth="1"/>
    <col min="8451" max="8451" width="7.28515625" style="101" bestFit="1" customWidth="1"/>
    <col min="8452" max="8452" width="5.7109375" style="101" bestFit="1" customWidth="1"/>
    <col min="8453" max="8453" width="10.5703125" style="101" bestFit="1" customWidth="1"/>
    <col min="8454" max="8454" width="7.28515625" style="101" customWidth="1"/>
    <col min="8455" max="8455" width="1" style="101" customWidth="1"/>
    <col min="8456" max="8694" width="10" style="101"/>
    <col min="8695" max="8695" width="1" style="101" customWidth="1"/>
    <col min="8696" max="8700" width="0" style="101" hidden="1" customWidth="1"/>
    <col min="8701" max="8701" width="79" style="101" customWidth="1"/>
    <col min="8702" max="8705" width="8.42578125" style="101" bestFit="1" customWidth="1"/>
    <col min="8706" max="8706" width="12.28515625" style="101" bestFit="1" customWidth="1"/>
    <col min="8707" max="8707" width="7.28515625" style="101" bestFit="1" customWidth="1"/>
    <col min="8708" max="8708" width="5.7109375" style="101" bestFit="1" customWidth="1"/>
    <col min="8709" max="8709" width="10.5703125" style="101" bestFit="1" customWidth="1"/>
    <col min="8710" max="8710" width="7.28515625" style="101" customWidth="1"/>
    <col min="8711" max="8711" width="1" style="101" customWidth="1"/>
    <col min="8712" max="8950" width="10" style="101"/>
    <col min="8951" max="8951" width="1" style="101" customWidth="1"/>
    <col min="8952" max="8956" width="0" style="101" hidden="1" customWidth="1"/>
    <col min="8957" max="8957" width="79" style="101" customWidth="1"/>
    <col min="8958" max="8961" width="8.42578125" style="101" bestFit="1" customWidth="1"/>
    <col min="8962" max="8962" width="12.28515625" style="101" bestFit="1" customWidth="1"/>
    <col min="8963" max="8963" width="7.28515625" style="101" bestFit="1" customWidth="1"/>
    <col min="8964" max="8964" width="5.7109375" style="101" bestFit="1" customWidth="1"/>
    <col min="8965" max="8965" width="10.5703125" style="101" bestFit="1" customWidth="1"/>
    <col min="8966" max="8966" width="7.28515625" style="101" customWidth="1"/>
    <col min="8967" max="8967" width="1" style="101" customWidth="1"/>
    <col min="8968" max="9206" width="10" style="101"/>
    <col min="9207" max="9207" width="1" style="101" customWidth="1"/>
    <col min="9208" max="9212" width="0" style="101" hidden="1" customWidth="1"/>
    <col min="9213" max="9213" width="79" style="101" customWidth="1"/>
    <col min="9214" max="9217" width="8.42578125" style="101" bestFit="1" customWidth="1"/>
    <col min="9218" max="9218" width="12.28515625" style="101" bestFit="1" customWidth="1"/>
    <col min="9219" max="9219" width="7.28515625" style="101" bestFit="1" customWidth="1"/>
    <col min="9220" max="9220" width="5.7109375" style="101" bestFit="1" customWidth="1"/>
    <col min="9221" max="9221" width="10.5703125" style="101" bestFit="1" customWidth="1"/>
    <col min="9222" max="9222" width="7.28515625" style="101" customWidth="1"/>
    <col min="9223" max="9223" width="1" style="101" customWidth="1"/>
    <col min="9224" max="9462" width="10" style="101"/>
    <col min="9463" max="9463" width="1" style="101" customWidth="1"/>
    <col min="9464" max="9468" width="0" style="101" hidden="1" customWidth="1"/>
    <col min="9469" max="9469" width="79" style="101" customWidth="1"/>
    <col min="9470" max="9473" width="8.42578125" style="101" bestFit="1" customWidth="1"/>
    <col min="9474" max="9474" width="12.28515625" style="101" bestFit="1" customWidth="1"/>
    <col min="9475" max="9475" width="7.28515625" style="101" bestFit="1" customWidth="1"/>
    <col min="9476" max="9476" width="5.7109375" style="101" bestFit="1" customWidth="1"/>
    <col min="9477" max="9477" width="10.5703125" style="101" bestFit="1" customWidth="1"/>
    <col min="9478" max="9478" width="7.28515625" style="101" customWidth="1"/>
    <col min="9479" max="9479" width="1" style="101" customWidth="1"/>
    <col min="9480" max="9718" width="10" style="101"/>
    <col min="9719" max="9719" width="1" style="101" customWidth="1"/>
    <col min="9720" max="9724" width="0" style="101" hidden="1" customWidth="1"/>
    <col min="9725" max="9725" width="79" style="101" customWidth="1"/>
    <col min="9726" max="9729" width="8.42578125" style="101" bestFit="1" customWidth="1"/>
    <col min="9730" max="9730" width="12.28515625" style="101" bestFit="1" customWidth="1"/>
    <col min="9731" max="9731" width="7.28515625" style="101" bestFit="1" customWidth="1"/>
    <col min="9732" max="9732" width="5.7109375" style="101" bestFit="1" customWidth="1"/>
    <col min="9733" max="9733" width="10.5703125" style="101" bestFit="1" customWidth="1"/>
    <col min="9734" max="9734" width="7.28515625" style="101" customWidth="1"/>
    <col min="9735" max="9735" width="1" style="101" customWidth="1"/>
    <col min="9736" max="9974" width="10" style="101"/>
    <col min="9975" max="9975" width="1" style="101" customWidth="1"/>
    <col min="9976" max="9980" width="0" style="101" hidden="1" customWidth="1"/>
    <col min="9981" max="9981" width="79" style="101" customWidth="1"/>
    <col min="9982" max="9985" width="8.42578125" style="101" bestFit="1" customWidth="1"/>
    <col min="9986" max="9986" width="12.28515625" style="101" bestFit="1" customWidth="1"/>
    <col min="9987" max="9987" width="7.28515625" style="101" bestFit="1" customWidth="1"/>
    <col min="9988" max="9988" width="5.7109375" style="101" bestFit="1" customWidth="1"/>
    <col min="9989" max="9989" width="10.5703125" style="101" bestFit="1" customWidth="1"/>
    <col min="9990" max="9990" width="7.28515625" style="101" customWidth="1"/>
    <col min="9991" max="9991" width="1" style="101" customWidth="1"/>
    <col min="9992" max="10230" width="10" style="101"/>
    <col min="10231" max="10231" width="1" style="101" customWidth="1"/>
    <col min="10232" max="10236" width="0" style="101" hidden="1" customWidth="1"/>
    <col min="10237" max="10237" width="79" style="101" customWidth="1"/>
    <col min="10238" max="10241" width="8.42578125" style="101" bestFit="1" customWidth="1"/>
    <col min="10242" max="10242" width="12.28515625" style="101" bestFit="1" customWidth="1"/>
    <col min="10243" max="10243" width="7.28515625" style="101" bestFit="1" customWidth="1"/>
    <col min="10244" max="10244" width="5.7109375" style="101" bestFit="1" customWidth="1"/>
    <col min="10245" max="10245" width="10.5703125" style="101" bestFit="1" customWidth="1"/>
    <col min="10246" max="10246" width="7.28515625" style="101" customWidth="1"/>
    <col min="10247" max="10247" width="1" style="101" customWidth="1"/>
    <col min="10248" max="10486" width="10" style="101"/>
    <col min="10487" max="10487" width="1" style="101" customWidth="1"/>
    <col min="10488" max="10492" width="0" style="101" hidden="1" customWidth="1"/>
    <col min="10493" max="10493" width="79" style="101" customWidth="1"/>
    <col min="10494" max="10497" width="8.42578125" style="101" bestFit="1" customWidth="1"/>
    <col min="10498" max="10498" width="12.28515625" style="101" bestFit="1" customWidth="1"/>
    <col min="10499" max="10499" width="7.28515625" style="101" bestFit="1" customWidth="1"/>
    <col min="10500" max="10500" width="5.7109375" style="101" bestFit="1" customWidth="1"/>
    <col min="10501" max="10501" width="10.5703125" style="101" bestFit="1" customWidth="1"/>
    <col min="10502" max="10502" width="7.28515625" style="101" customWidth="1"/>
    <col min="10503" max="10503" width="1" style="101" customWidth="1"/>
    <col min="10504" max="10742" width="10" style="101"/>
    <col min="10743" max="10743" width="1" style="101" customWidth="1"/>
    <col min="10744" max="10748" width="0" style="101" hidden="1" customWidth="1"/>
    <col min="10749" max="10749" width="79" style="101" customWidth="1"/>
    <col min="10750" max="10753" width="8.42578125" style="101" bestFit="1" customWidth="1"/>
    <col min="10754" max="10754" width="12.28515625" style="101" bestFit="1" customWidth="1"/>
    <col min="10755" max="10755" width="7.28515625" style="101" bestFit="1" customWidth="1"/>
    <col min="10756" max="10756" width="5.7109375" style="101" bestFit="1" customWidth="1"/>
    <col min="10757" max="10757" width="10.5703125" style="101" bestFit="1" customWidth="1"/>
    <col min="10758" max="10758" width="7.28515625" style="101" customWidth="1"/>
    <col min="10759" max="10759" width="1" style="101" customWidth="1"/>
    <col min="10760" max="10998" width="10" style="101"/>
    <col min="10999" max="10999" width="1" style="101" customWidth="1"/>
    <col min="11000" max="11004" width="0" style="101" hidden="1" customWidth="1"/>
    <col min="11005" max="11005" width="79" style="101" customWidth="1"/>
    <col min="11006" max="11009" width="8.42578125" style="101" bestFit="1" customWidth="1"/>
    <col min="11010" max="11010" width="12.28515625" style="101" bestFit="1" customWidth="1"/>
    <col min="11011" max="11011" width="7.28515625" style="101" bestFit="1" customWidth="1"/>
    <col min="11012" max="11012" width="5.7109375" style="101" bestFit="1" customWidth="1"/>
    <col min="11013" max="11013" width="10.5703125" style="101" bestFit="1" customWidth="1"/>
    <col min="11014" max="11014" width="7.28515625" style="101" customWidth="1"/>
    <col min="11015" max="11015" width="1" style="101" customWidth="1"/>
    <col min="11016" max="11254" width="10" style="101"/>
    <col min="11255" max="11255" width="1" style="101" customWidth="1"/>
    <col min="11256" max="11260" width="0" style="101" hidden="1" customWidth="1"/>
    <col min="11261" max="11261" width="79" style="101" customWidth="1"/>
    <col min="11262" max="11265" width="8.42578125" style="101" bestFit="1" customWidth="1"/>
    <col min="11266" max="11266" width="12.28515625" style="101" bestFit="1" customWidth="1"/>
    <col min="11267" max="11267" width="7.28515625" style="101" bestFit="1" customWidth="1"/>
    <col min="11268" max="11268" width="5.7109375" style="101" bestFit="1" customWidth="1"/>
    <col min="11269" max="11269" width="10.5703125" style="101" bestFit="1" customWidth="1"/>
    <col min="11270" max="11270" width="7.28515625" style="101" customWidth="1"/>
    <col min="11271" max="11271" width="1" style="101" customWidth="1"/>
    <col min="11272" max="11510" width="10" style="101"/>
    <col min="11511" max="11511" width="1" style="101" customWidth="1"/>
    <col min="11512" max="11516" width="0" style="101" hidden="1" customWidth="1"/>
    <col min="11517" max="11517" width="79" style="101" customWidth="1"/>
    <col min="11518" max="11521" width="8.42578125" style="101" bestFit="1" customWidth="1"/>
    <col min="11522" max="11522" width="12.28515625" style="101" bestFit="1" customWidth="1"/>
    <col min="11523" max="11523" width="7.28515625" style="101" bestFit="1" customWidth="1"/>
    <col min="11524" max="11524" width="5.7109375" style="101" bestFit="1" customWidth="1"/>
    <col min="11525" max="11525" width="10.5703125" style="101" bestFit="1" customWidth="1"/>
    <col min="11526" max="11526" width="7.28515625" style="101" customWidth="1"/>
    <col min="11527" max="11527" width="1" style="101" customWidth="1"/>
    <col min="11528" max="11766" width="10" style="101"/>
    <col min="11767" max="11767" width="1" style="101" customWidth="1"/>
    <col min="11768" max="11772" width="0" style="101" hidden="1" customWidth="1"/>
    <col min="11773" max="11773" width="79" style="101" customWidth="1"/>
    <col min="11774" max="11777" width="8.42578125" style="101" bestFit="1" customWidth="1"/>
    <col min="11778" max="11778" width="12.28515625" style="101" bestFit="1" customWidth="1"/>
    <col min="11779" max="11779" width="7.28515625" style="101" bestFit="1" customWidth="1"/>
    <col min="11780" max="11780" width="5.7109375" style="101" bestFit="1" customWidth="1"/>
    <col min="11781" max="11781" width="10.5703125" style="101" bestFit="1" customWidth="1"/>
    <col min="11782" max="11782" width="7.28515625" style="101" customWidth="1"/>
    <col min="11783" max="11783" width="1" style="101" customWidth="1"/>
    <col min="11784" max="12022" width="10" style="101"/>
    <col min="12023" max="12023" width="1" style="101" customWidth="1"/>
    <col min="12024" max="12028" width="0" style="101" hidden="1" customWidth="1"/>
    <col min="12029" max="12029" width="79" style="101" customWidth="1"/>
    <col min="12030" max="12033" width="8.42578125" style="101" bestFit="1" customWidth="1"/>
    <col min="12034" max="12034" width="12.28515625" style="101" bestFit="1" customWidth="1"/>
    <col min="12035" max="12035" width="7.28515625" style="101" bestFit="1" customWidth="1"/>
    <col min="12036" max="12036" width="5.7109375" style="101" bestFit="1" customWidth="1"/>
    <col min="12037" max="12037" width="10.5703125" style="101" bestFit="1" customWidth="1"/>
    <col min="12038" max="12038" width="7.28515625" style="101" customWidth="1"/>
    <col min="12039" max="12039" width="1" style="101" customWidth="1"/>
    <col min="12040" max="12278" width="10" style="101"/>
    <col min="12279" max="12279" width="1" style="101" customWidth="1"/>
    <col min="12280" max="12284" width="0" style="101" hidden="1" customWidth="1"/>
    <col min="12285" max="12285" width="79" style="101" customWidth="1"/>
    <col min="12286" max="12289" width="8.42578125" style="101" bestFit="1" customWidth="1"/>
    <col min="12290" max="12290" width="12.28515625" style="101" bestFit="1" customWidth="1"/>
    <col min="12291" max="12291" width="7.28515625" style="101" bestFit="1" customWidth="1"/>
    <col min="12292" max="12292" width="5.7109375" style="101" bestFit="1" customWidth="1"/>
    <col min="12293" max="12293" width="10.5703125" style="101" bestFit="1" customWidth="1"/>
    <col min="12294" max="12294" width="7.28515625" style="101" customWidth="1"/>
    <col min="12295" max="12295" width="1" style="101" customWidth="1"/>
    <col min="12296" max="12534" width="10" style="101"/>
    <col min="12535" max="12535" width="1" style="101" customWidth="1"/>
    <col min="12536" max="12540" width="0" style="101" hidden="1" customWidth="1"/>
    <col min="12541" max="12541" width="79" style="101" customWidth="1"/>
    <col min="12542" max="12545" width="8.42578125" style="101" bestFit="1" customWidth="1"/>
    <col min="12546" max="12546" width="12.28515625" style="101" bestFit="1" customWidth="1"/>
    <col min="12547" max="12547" width="7.28515625" style="101" bestFit="1" customWidth="1"/>
    <col min="12548" max="12548" width="5.7109375" style="101" bestFit="1" customWidth="1"/>
    <col min="12549" max="12549" width="10.5703125" style="101" bestFit="1" customWidth="1"/>
    <col min="12550" max="12550" width="7.28515625" style="101" customWidth="1"/>
    <col min="12551" max="12551" width="1" style="101" customWidth="1"/>
    <col min="12552" max="12790" width="10" style="101"/>
    <col min="12791" max="12791" width="1" style="101" customWidth="1"/>
    <col min="12792" max="12796" width="0" style="101" hidden="1" customWidth="1"/>
    <col min="12797" max="12797" width="79" style="101" customWidth="1"/>
    <col min="12798" max="12801" width="8.42578125" style="101" bestFit="1" customWidth="1"/>
    <col min="12802" max="12802" width="12.28515625" style="101" bestFit="1" customWidth="1"/>
    <col min="12803" max="12803" width="7.28515625" style="101" bestFit="1" customWidth="1"/>
    <col min="12804" max="12804" width="5.7109375" style="101" bestFit="1" customWidth="1"/>
    <col min="12805" max="12805" width="10.5703125" style="101" bestFit="1" customWidth="1"/>
    <col min="12806" max="12806" width="7.28515625" style="101" customWidth="1"/>
    <col min="12807" max="12807" width="1" style="101" customWidth="1"/>
    <col min="12808" max="13046" width="10" style="101"/>
    <col min="13047" max="13047" width="1" style="101" customWidth="1"/>
    <col min="13048" max="13052" width="0" style="101" hidden="1" customWidth="1"/>
    <col min="13053" max="13053" width="79" style="101" customWidth="1"/>
    <col min="13054" max="13057" width="8.42578125" style="101" bestFit="1" customWidth="1"/>
    <col min="13058" max="13058" width="12.28515625" style="101" bestFit="1" customWidth="1"/>
    <col min="13059" max="13059" width="7.28515625" style="101" bestFit="1" customWidth="1"/>
    <col min="13060" max="13060" width="5.7109375" style="101" bestFit="1" customWidth="1"/>
    <col min="13061" max="13061" width="10.5703125" style="101" bestFit="1" customWidth="1"/>
    <col min="13062" max="13062" width="7.28515625" style="101" customWidth="1"/>
    <col min="13063" max="13063" width="1" style="101" customWidth="1"/>
    <col min="13064" max="13302" width="10" style="101"/>
    <col min="13303" max="13303" width="1" style="101" customWidth="1"/>
    <col min="13304" max="13308" width="0" style="101" hidden="1" customWidth="1"/>
    <col min="13309" max="13309" width="79" style="101" customWidth="1"/>
    <col min="13310" max="13313" width="8.42578125" style="101" bestFit="1" customWidth="1"/>
    <col min="13314" max="13314" width="12.28515625" style="101" bestFit="1" customWidth="1"/>
    <col min="13315" max="13315" width="7.28515625" style="101" bestFit="1" customWidth="1"/>
    <col min="13316" max="13316" width="5.7109375" style="101" bestFit="1" customWidth="1"/>
    <col min="13317" max="13317" width="10.5703125" style="101" bestFit="1" customWidth="1"/>
    <col min="13318" max="13318" width="7.28515625" style="101" customWidth="1"/>
    <col min="13319" max="13319" width="1" style="101" customWidth="1"/>
    <col min="13320" max="13558" width="10" style="101"/>
    <col min="13559" max="13559" width="1" style="101" customWidth="1"/>
    <col min="13560" max="13564" width="0" style="101" hidden="1" customWidth="1"/>
    <col min="13565" max="13565" width="79" style="101" customWidth="1"/>
    <col min="13566" max="13569" width="8.42578125" style="101" bestFit="1" customWidth="1"/>
    <col min="13570" max="13570" width="12.28515625" style="101" bestFit="1" customWidth="1"/>
    <col min="13571" max="13571" width="7.28515625" style="101" bestFit="1" customWidth="1"/>
    <col min="13572" max="13572" width="5.7109375" style="101" bestFit="1" customWidth="1"/>
    <col min="13573" max="13573" width="10.5703125" style="101" bestFit="1" customWidth="1"/>
    <col min="13574" max="13574" width="7.28515625" style="101" customWidth="1"/>
    <col min="13575" max="13575" width="1" style="101" customWidth="1"/>
    <col min="13576" max="13814" width="10" style="101"/>
    <col min="13815" max="13815" width="1" style="101" customWidth="1"/>
    <col min="13816" max="13820" width="0" style="101" hidden="1" customWidth="1"/>
    <col min="13821" max="13821" width="79" style="101" customWidth="1"/>
    <col min="13822" max="13825" width="8.42578125" style="101" bestFit="1" customWidth="1"/>
    <col min="13826" max="13826" width="12.28515625" style="101" bestFit="1" customWidth="1"/>
    <col min="13827" max="13827" width="7.28515625" style="101" bestFit="1" customWidth="1"/>
    <col min="13828" max="13828" width="5.7109375" style="101" bestFit="1" customWidth="1"/>
    <col min="13829" max="13829" width="10.5703125" style="101" bestFit="1" customWidth="1"/>
    <col min="13830" max="13830" width="7.28515625" style="101" customWidth="1"/>
    <col min="13831" max="13831" width="1" style="101" customWidth="1"/>
    <col min="13832" max="14070" width="10" style="101"/>
    <col min="14071" max="14071" width="1" style="101" customWidth="1"/>
    <col min="14072" max="14076" width="0" style="101" hidden="1" customWidth="1"/>
    <col min="14077" max="14077" width="79" style="101" customWidth="1"/>
    <col min="14078" max="14081" width="8.42578125" style="101" bestFit="1" customWidth="1"/>
    <col min="14082" max="14082" width="12.28515625" style="101" bestFit="1" customWidth="1"/>
    <col min="14083" max="14083" width="7.28515625" style="101" bestFit="1" customWidth="1"/>
    <col min="14084" max="14084" width="5.7109375" style="101" bestFit="1" customWidth="1"/>
    <col min="14085" max="14085" width="10.5703125" style="101" bestFit="1" customWidth="1"/>
    <col min="14086" max="14086" width="7.28515625" style="101" customWidth="1"/>
    <col min="14087" max="14087" width="1" style="101" customWidth="1"/>
    <col min="14088" max="14326" width="10" style="101"/>
    <col min="14327" max="14327" width="1" style="101" customWidth="1"/>
    <col min="14328" max="14332" width="0" style="101" hidden="1" customWidth="1"/>
    <col min="14333" max="14333" width="79" style="101" customWidth="1"/>
    <col min="14334" max="14337" width="8.42578125" style="101" bestFit="1" customWidth="1"/>
    <col min="14338" max="14338" width="12.28515625" style="101" bestFit="1" customWidth="1"/>
    <col min="14339" max="14339" width="7.28515625" style="101" bestFit="1" customWidth="1"/>
    <col min="14340" max="14340" width="5.7109375" style="101" bestFit="1" customWidth="1"/>
    <col min="14341" max="14341" width="10.5703125" style="101" bestFit="1" customWidth="1"/>
    <col min="14342" max="14342" width="7.28515625" style="101" customWidth="1"/>
    <col min="14343" max="14343" width="1" style="101" customWidth="1"/>
    <col min="14344" max="14582" width="10" style="101"/>
    <col min="14583" max="14583" width="1" style="101" customWidth="1"/>
    <col min="14584" max="14588" width="0" style="101" hidden="1" customWidth="1"/>
    <col min="14589" max="14589" width="79" style="101" customWidth="1"/>
    <col min="14590" max="14593" width="8.42578125" style="101" bestFit="1" customWidth="1"/>
    <col min="14594" max="14594" width="12.28515625" style="101" bestFit="1" customWidth="1"/>
    <col min="14595" max="14595" width="7.28515625" style="101" bestFit="1" customWidth="1"/>
    <col min="14596" max="14596" width="5.7109375" style="101" bestFit="1" customWidth="1"/>
    <col min="14597" max="14597" width="10.5703125" style="101" bestFit="1" customWidth="1"/>
    <col min="14598" max="14598" width="7.28515625" style="101" customWidth="1"/>
    <col min="14599" max="14599" width="1" style="101" customWidth="1"/>
    <col min="14600" max="14838" width="10" style="101"/>
    <col min="14839" max="14839" width="1" style="101" customWidth="1"/>
    <col min="14840" max="14844" width="0" style="101" hidden="1" customWidth="1"/>
    <col min="14845" max="14845" width="79" style="101" customWidth="1"/>
    <col min="14846" max="14849" width="8.42578125" style="101" bestFit="1" customWidth="1"/>
    <col min="14850" max="14850" width="12.28515625" style="101" bestFit="1" customWidth="1"/>
    <col min="14851" max="14851" width="7.28515625" style="101" bestFit="1" customWidth="1"/>
    <col min="14852" max="14852" width="5.7109375" style="101" bestFit="1" customWidth="1"/>
    <col min="14853" max="14853" width="10.5703125" style="101" bestFit="1" customWidth="1"/>
    <col min="14854" max="14854" width="7.28515625" style="101" customWidth="1"/>
    <col min="14855" max="14855" width="1" style="101" customWidth="1"/>
    <col min="14856" max="15094" width="10" style="101"/>
    <col min="15095" max="15095" width="1" style="101" customWidth="1"/>
    <col min="15096" max="15100" width="0" style="101" hidden="1" customWidth="1"/>
    <col min="15101" max="15101" width="79" style="101" customWidth="1"/>
    <col min="15102" max="15105" width="8.42578125" style="101" bestFit="1" customWidth="1"/>
    <col min="15106" max="15106" width="12.28515625" style="101" bestFit="1" customWidth="1"/>
    <col min="15107" max="15107" width="7.28515625" style="101" bestFit="1" customWidth="1"/>
    <col min="15108" max="15108" width="5.7109375" style="101" bestFit="1" customWidth="1"/>
    <col min="15109" max="15109" width="10.5703125" style="101" bestFit="1" customWidth="1"/>
    <col min="15110" max="15110" width="7.28515625" style="101" customWidth="1"/>
    <col min="15111" max="15111" width="1" style="101" customWidth="1"/>
    <col min="15112" max="15350" width="10" style="101"/>
    <col min="15351" max="15351" width="1" style="101" customWidth="1"/>
    <col min="15352" max="15356" width="0" style="101" hidden="1" customWidth="1"/>
    <col min="15357" max="15357" width="79" style="101" customWidth="1"/>
    <col min="15358" max="15361" width="8.42578125" style="101" bestFit="1" customWidth="1"/>
    <col min="15362" max="15362" width="12.28515625" style="101" bestFit="1" customWidth="1"/>
    <col min="15363" max="15363" width="7.28515625" style="101" bestFit="1" customWidth="1"/>
    <col min="15364" max="15364" width="5.7109375" style="101" bestFit="1" customWidth="1"/>
    <col min="15365" max="15365" width="10.5703125" style="101" bestFit="1" customWidth="1"/>
    <col min="15366" max="15366" width="7.28515625" style="101" customWidth="1"/>
    <col min="15367" max="15367" width="1" style="101" customWidth="1"/>
    <col min="15368" max="15606" width="10" style="101"/>
    <col min="15607" max="15607" width="1" style="101" customWidth="1"/>
    <col min="15608" max="15612" width="0" style="101" hidden="1" customWidth="1"/>
    <col min="15613" max="15613" width="79" style="101" customWidth="1"/>
    <col min="15614" max="15617" width="8.42578125" style="101" bestFit="1" customWidth="1"/>
    <col min="15618" max="15618" width="12.28515625" style="101" bestFit="1" customWidth="1"/>
    <col min="15619" max="15619" width="7.28515625" style="101" bestFit="1" customWidth="1"/>
    <col min="15620" max="15620" width="5.7109375" style="101" bestFit="1" customWidth="1"/>
    <col min="15621" max="15621" width="10.5703125" style="101" bestFit="1" customWidth="1"/>
    <col min="15622" max="15622" width="7.28515625" style="101" customWidth="1"/>
    <col min="15623" max="15623" width="1" style="101" customWidth="1"/>
    <col min="15624" max="15862" width="10" style="101"/>
    <col min="15863" max="15863" width="1" style="101" customWidth="1"/>
    <col min="15864" max="15868" width="0" style="101" hidden="1" customWidth="1"/>
    <col min="15869" max="15869" width="79" style="101" customWidth="1"/>
    <col min="15870" max="15873" width="8.42578125" style="101" bestFit="1" customWidth="1"/>
    <col min="15874" max="15874" width="12.28515625" style="101" bestFit="1" customWidth="1"/>
    <col min="15875" max="15875" width="7.28515625" style="101" bestFit="1" customWidth="1"/>
    <col min="15876" max="15876" width="5.7109375" style="101" bestFit="1" customWidth="1"/>
    <col min="15877" max="15877" width="10.5703125" style="101" bestFit="1" customWidth="1"/>
    <col min="15878" max="15878" width="7.28515625" style="101" customWidth="1"/>
    <col min="15879" max="15879" width="1" style="101" customWidth="1"/>
    <col min="15880" max="16118" width="10" style="101"/>
    <col min="16119" max="16119" width="1" style="101" customWidth="1"/>
    <col min="16120" max="16124" width="0" style="101" hidden="1" customWidth="1"/>
    <col min="16125" max="16125" width="79" style="101" customWidth="1"/>
    <col min="16126" max="16129" width="8.42578125" style="101" bestFit="1" customWidth="1"/>
    <col min="16130" max="16130" width="12.28515625" style="101" bestFit="1" customWidth="1"/>
    <col min="16131" max="16131" width="7.28515625" style="101" bestFit="1" customWidth="1"/>
    <col min="16132" max="16132" width="5.7109375" style="101" bestFit="1" customWidth="1"/>
    <col min="16133" max="16133" width="10.5703125" style="101" bestFit="1" customWidth="1"/>
    <col min="16134" max="16134" width="7.28515625" style="101" customWidth="1"/>
    <col min="16135" max="16135" width="1" style="101" customWidth="1"/>
    <col min="16136" max="16384" width="10" style="101"/>
  </cols>
  <sheetData>
    <row r="1" spans="1:52" ht="27.75" customHeight="1" x14ac:dyDescent="0.25">
      <c r="A1" s="134"/>
      <c r="B1" s="172"/>
      <c r="C1" s="172"/>
      <c r="D1" s="134"/>
      <c r="E1" s="134"/>
      <c r="F1" s="134"/>
    </row>
    <row r="2" spans="1:52" s="138" customFormat="1" ht="15.75" x14ac:dyDescent="0.25">
      <c r="A2" s="365" t="s">
        <v>172</v>
      </c>
      <c r="B2" s="365"/>
      <c r="C2" s="365"/>
      <c r="D2" s="365"/>
      <c r="E2" s="365"/>
      <c r="F2" s="365"/>
    </row>
    <row r="3" spans="1:52" s="263" customFormat="1" ht="15.75" x14ac:dyDescent="0.25">
      <c r="A3" s="264"/>
      <c r="B3" s="264"/>
      <c r="C3" s="264"/>
      <c r="D3" s="264"/>
      <c r="E3" s="264"/>
      <c r="F3" s="264"/>
    </row>
    <row r="4" spans="1:52" s="138" customFormat="1" ht="21" customHeight="1" x14ac:dyDescent="0.25">
      <c r="A4" s="366" t="s">
        <v>84</v>
      </c>
      <c r="B4" s="366"/>
      <c r="C4" s="366"/>
      <c r="D4" s="366"/>
      <c r="E4" s="366"/>
      <c r="F4" s="366"/>
    </row>
    <row r="5" spans="1:52" s="139" customFormat="1" ht="12" x14ac:dyDescent="0.25">
      <c r="A5" s="367" t="s">
        <v>42</v>
      </c>
      <c r="B5" s="367"/>
      <c r="C5" s="367"/>
      <c r="D5" s="367"/>
      <c r="E5" s="367"/>
      <c r="F5" s="367"/>
    </row>
    <row r="6" spans="1:52" s="139" customFormat="1" ht="28.5" customHeight="1" x14ac:dyDescent="0.25">
      <c r="A6" s="173"/>
      <c r="B6" s="173"/>
      <c r="C6" s="173"/>
      <c r="D6" s="173"/>
      <c r="E6" s="173"/>
      <c r="F6" s="173"/>
    </row>
    <row r="7" spans="1:52" ht="15.75" customHeight="1" x14ac:dyDescent="0.25">
      <c r="A7" s="356" t="s">
        <v>94</v>
      </c>
      <c r="B7" s="358" t="s">
        <v>249</v>
      </c>
      <c r="C7" s="358"/>
      <c r="D7" s="359" t="s">
        <v>18</v>
      </c>
      <c r="E7" s="358" t="s">
        <v>19</v>
      </c>
      <c r="F7" s="358" t="s">
        <v>20</v>
      </c>
    </row>
    <row r="8" spans="1:52" x14ac:dyDescent="0.25">
      <c r="A8" s="357"/>
      <c r="B8" s="174" t="s">
        <v>89</v>
      </c>
      <c r="C8" s="174" t="s">
        <v>85</v>
      </c>
      <c r="D8" s="359"/>
      <c r="E8" s="358"/>
      <c r="F8" s="358"/>
    </row>
    <row r="9" spans="1:52" s="139" customFormat="1" ht="12" x14ac:dyDescent="0.25">
      <c r="A9" s="175">
        <v>1</v>
      </c>
      <c r="B9" s="176">
        <v>2</v>
      </c>
      <c r="C9" s="176">
        <v>3</v>
      </c>
      <c r="D9" s="177">
        <v>4</v>
      </c>
      <c r="E9" s="175">
        <v>5</v>
      </c>
      <c r="F9" s="175">
        <v>6</v>
      </c>
      <c r="G9" s="277"/>
      <c r="H9" s="277" t="s">
        <v>195</v>
      </c>
      <c r="I9" s="277"/>
      <c r="J9" s="277"/>
      <c r="K9" s="277"/>
    </row>
    <row r="10" spans="1:52" ht="30" x14ac:dyDescent="0.3">
      <c r="A10" s="146" t="s">
        <v>173</v>
      </c>
      <c r="B10" s="178" t="s">
        <v>39</v>
      </c>
      <c r="C10" s="178" t="s">
        <v>39</v>
      </c>
      <c r="D10" s="147" t="s">
        <v>39</v>
      </c>
      <c r="E10" s="147" t="s">
        <v>39</v>
      </c>
      <c r="F10" s="149">
        <f>AVERAGE(F12,F13,F16)</f>
        <v>0.5</v>
      </c>
      <c r="H10" s="308" t="s">
        <v>193</v>
      </c>
      <c r="I10" s="309">
        <v>0.42499999999999999</v>
      </c>
    </row>
    <row r="11" spans="1:52" x14ac:dyDescent="0.25">
      <c r="A11" s="146" t="s">
        <v>40</v>
      </c>
      <c r="B11" s="178"/>
      <c r="C11" s="178"/>
      <c r="D11" s="147"/>
      <c r="E11" s="147" t="s">
        <v>26</v>
      </c>
      <c r="F11" s="149"/>
      <c r="H11" s="310" t="s">
        <v>61</v>
      </c>
      <c r="I11" s="311">
        <f>C12</f>
        <v>0</v>
      </c>
    </row>
    <row r="12" spans="1:52" ht="48.75" customHeight="1" x14ac:dyDescent="0.25">
      <c r="A12" s="146" t="s">
        <v>174</v>
      </c>
      <c r="B12" s="178">
        <v>0</v>
      </c>
      <c r="C12" s="178">
        <v>0</v>
      </c>
      <c r="D12" s="179">
        <f>IF(AND(C12=0,B12=0),100,IF(C12=0,0,B12/C12*100))</f>
        <v>100</v>
      </c>
      <c r="E12" s="147" t="s">
        <v>45</v>
      </c>
      <c r="F12" s="149">
        <f>IF(D12=0,0,IF(AND(D12&lt;80,E12="прямая"),0.75,IF(AND(D12&gt;120,E12="обратная"),0.75,IF(AND(D12&lt;80,E12="обратная"),0.25,IF(AND(D12&gt;120,E12="прямая"),0.25,IF(AND(D12&gt;=80,D12&lt;=120),0.5,"Частный случай смотри приказ"))))))</f>
        <v>0.5</v>
      </c>
      <c r="H12" s="310" t="s">
        <v>62</v>
      </c>
      <c r="I12" s="311">
        <f>C14</f>
        <v>29.6</v>
      </c>
    </row>
    <row r="13" spans="1:52" ht="30" x14ac:dyDescent="0.25">
      <c r="A13" s="146" t="s">
        <v>175</v>
      </c>
      <c r="B13" s="178" t="s">
        <v>39</v>
      </c>
      <c r="C13" s="178" t="s">
        <v>39</v>
      </c>
      <c r="D13" s="179">
        <f>AVERAGE(D14,D15)</f>
        <v>100</v>
      </c>
      <c r="E13" s="147" t="s">
        <v>45</v>
      </c>
      <c r="F13" s="149">
        <f>IF(D13=0,0,IF(AND(D13&lt;80,E13="прямая"),0.75,IF(AND(D13&gt;120,E13="обратная"),0.75,IF(AND(D13&lt;80,E13="обратная"),0.25,IF(AND(D13&gt;120,E13="прямая"),0.25,IF(AND(D13&gt;=80,D13&lt;=120),0.5,"Частный случай смотри приказ"))))))</f>
        <v>0.5</v>
      </c>
      <c r="H13" s="310" t="s">
        <v>63</v>
      </c>
      <c r="I13" s="311">
        <f>C15</f>
        <v>29.6</v>
      </c>
    </row>
    <row r="14" spans="1:52" ht="31.5" customHeight="1" x14ac:dyDescent="0.25">
      <c r="A14" s="146" t="s">
        <v>93</v>
      </c>
      <c r="B14" s="178">
        <v>29.6</v>
      </c>
      <c r="C14" s="178">
        <v>29.6</v>
      </c>
      <c r="D14" s="179">
        <f>IF(AND(C14=0,B14=0),100,IF(C14=0,0,B14/C14*100))</f>
        <v>100</v>
      </c>
      <c r="E14" s="147" t="s">
        <v>39</v>
      </c>
      <c r="F14" s="149" t="s">
        <v>39</v>
      </c>
      <c r="H14" s="310" t="s">
        <v>190</v>
      </c>
      <c r="I14" s="311">
        <f>C16</f>
        <v>0</v>
      </c>
      <c r="AM14" s="101" t="s">
        <v>39</v>
      </c>
      <c r="AZ14" s="101" t="s">
        <v>39</v>
      </c>
    </row>
    <row r="15" spans="1:52" ht="24.75" customHeight="1" x14ac:dyDescent="0.25">
      <c r="A15" s="146" t="s">
        <v>41</v>
      </c>
      <c r="B15" s="178">
        <v>29.6</v>
      </c>
      <c r="C15" s="178">
        <v>29.6</v>
      </c>
      <c r="D15" s="179">
        <f>IF(AND(C15=0,B15=0),100,IF(C15=0,0,B15/C15*100))</f>
        <v>100</v>
      </c>
      <c r="E15" s="147" t="s">
        <v>39</v>
      </c>
      <c r="F15" s="149" t="s">
        <v>39</v>
      </c>
      <c r="H15" s="310" t="s">
        <v>66</v>
      </c>
      <c r="I15" s="311">
        <f>C18</f>
        <v>8.3650190114068435E-2</v>
      </c>
      <c r="AM15" s="101" t="s">
        <v>39</v>
      </c>
      <c r="AZ15" s="101" t="s">
        <v>39</v>
      </c>
    </row>
    <row r="16" spans="1:52" ht="64.5" customHeight="1" x14ac:dyDescent="0.25">
      <c r="A16" s="146" t="s">
        <v>176</v>
      </c>
      <c r="B16" s="178">
        <v>0</v>
      </c>
      <c r="C16" s="178">
        <v>0</v>
      </c>
      <c r="D16" s="179">
        <f>IF(AND(C16=0,B16=0),100,IF(C16=0,0,B16/C16*100))</f>
        <v>100</v>
      </c>
      <c r="E16" s="147" t="s">
        <v>45</v>
      </c>
      <c r="F16" s="149">
        <f>IF(D16=0,0,IF(AND(D16&lt;80,E16="прямая"),0.75,IF(AND(D16&gt;120,E16="обратная"),0.75,IF(AND(D16&lt;80,E16="обратная"),0.25,IF(AND(D16&gt;120,E16="прямая"),0.25,IF(AND(D16&gt;=80,D16&lt;=120),0.5,"Частный случай смотри приказ"))))))</f>
        <v>0.5</v>
      </c>
      <c r="H16" s="310" t="s">
        <v>74</v>
      </c>
      <c r="I16" s="311">
        <f>C22</f>
        <v>1</v>
      </c>
    </row>
    <row r="17" spans="1:11" ht="30" x14ac:dyDescent="0.25">
      <c r="A17" s="146" t="s">
        <v>177</v>
      </c>
      <c r="B17" s="178" t="s">
        <v>39</v>
      </c>
      <c r="C17" s="178" t="s">
        <v>39</v>
      </c>
      <c r="D17" s="179" t="s">
        <v>39</v>
      </c>
      <c r="E17" s="147" t="s">
        <v>39</v>
      </c>
      <c r="F17" s="149">
        <f>F18</f>
        <v>0.25</v>
      </c>
      <c r="H17" s="310" t="s">
        <v>191</v>
      </c>
      <c r="I17" s="311">
        <f>C23</f>
        <v>0.40610450077599586</v>
      </c>
    </row>
    <row r="18" spans="1:11" ht="45" x14ac:dyDescent="0.25">
      <c r="A18" s="146" t="s">
        <v>178</v>
      </c>
      <c r="B18" s="156">
        <v>6.5637065637065631E-2</v>
      </c>
      <c r="C18" s="156">
        <v>8.3650190114068435E-2</v>
      </c>
      <c r="D18" s="148">
        <f>IF(AND(C18=0,B18=0),100,IF(C18=0,0,B18/C18*100))</f>
        <v>78.466128466128453</v>
      </c>
      <c r="E18" s="147" t="s">
        <v>45</v>
      </c>
      <c r="F18" s="149">
        <f>IF(D18=0,0,IF(AND(D18&lt;80,E18="прямая"),0.75,IF(AND(D18&gt;120,E18="обратная"),0.75,IF(AND(D18&lt;80,E18="обратная"),0.25,IF(AND(D18&gt;120,E18="прямая"),0.25,IF(AND(D18&gt;=80,D18&lt;=120),0.5,"Частный случай смотри приказ"))))))</f>
        <v>0.25</v>
      </c>
      <c r="H18" s="310" t="s">
        <v>75</v>
      </c>
      <c r="I18" s="311">
        <f>C26</f>
        <v>0</v>
      </c>
    </row>
    <row r="19" spans="1:11" ht="13.5" customHeight="1" x14ac:dyDescent="0.25">
      <c r="A19" s="151"/>
      <c r="B19" s="180"/>
      <c r="C19" s="180"/>
      <c r="D19" s="181"/>
      <c r="E19" s="152" t="s">
        <v>26</v>
      </c>
      <c r="F19" s="154"/>
    </row>
    <row r="20" spans="1:11" ht="35.25" customHeight="1" x14ac:dyDescent="0.25">
      <c r="A20" s="146" t="s">
        <v>179</v>
      </c>
      <c r="B20" s="178" t="s">
        <v>39</v>
      </c>
      <c r="C20" s="178" t="s">
        <v>39</v>
      </c>
      <c r="D20" s="179" t="s">
        <v>39</v>
      </c>
      <c r="E20" s="147" t="s">
        <v>39</v>
      </c>
      <c r="F20" s="149">
        <f>AVERAGE(F22,F23)</f>
        <v>0.625</v>
      </c>
    </row>
    <row r="21" spans="1:11" ht="13.5" customHeight="1" x14ac:dyDescent="0.25">
      <c r="A21" s="146" t="s">
        <v>27</v>
      </c>
      <c r="B21" s="180"/>
      <c r="C21" s="180"/>
      <c r="D21" s="181"/>
      <c r="E21" s="152" t="s">
        <v>26</v>
      </c>
      <c r="F21" s="154"/>
    </row>
    <row r="22" spans="1:11" ht="49.5" customHeight="1" x14ac:dyDescent="0.25">
      <c r="A22" s="146" t="s">
        <v>180</v>
      </c>
      <c r="B22" s="178">
        <v>1</v>
      </c>
      <c r="C22" s="178">
        <v>1</v>
      </c>
      <c r="D22" s="179">
        <f>IF(AND(C22=0,B22=0),100,IF(C22=0,0,B22/C22*100))</f>
        <v>100</v>
      </c>
      <c r="E22" s="147" t="s">
        <v>22</v>
      </c>
      <c r="F22" s="149">
        <f>IF(D22=0,0,IF(AND(D22&lt;80,E22="прямая"),0.75,IF(AND(D22&gt;120,E22="обратная"),0.75,IF(AND(D22&lt;80,E22="обратная"),0.25,IF(AND(D22&gt;120,E22="прямая"),0.25,IF(AND(D22&gt;=80,D22&lt;=120),0.5,"Частный случай смотри приказ"))))))</f>
        <v>0.5</v>
      </c>
    </row>
    <row r="23" spans="1:11" ht="61.5" customHeight="1" x14ac:dyDescent="0.25">
      <c r="A23" s="146" t="s">
        <v>181</v>
      </c>
      <c r="B23" s="156">
        <v>0.54758418740849191</v>
      </c>
      <c r="C23" s="156">
        <v>0.40610450077599586</v>
      </c>
      <c r="D23" s="148">
        <f>IF(AND(C23=0,B23=0),100,IF(C23=0,0,B23/C23*100))</f>
        <v>134.83824640262608</v>
      </c>
      <c r="E23" s="147" t="s">
        <v>45</v>
      </c>
      <c r="F23" s="149">
        <f>IF(D23=0,0,IF(AND(D23&lt;80,E23="прямая"),0.75,IF(AND(D23&gt;120,E23="обратная"),0.75,IF(AND(D23&lt;80,E23="обратная"),0.25,IF(AND(D23&gt;120,E23="прямая"),0.25,IF(AND(D23&gt;=80,D23&lt;=120),0.5,"Частный случай смотри приказ"))))))</f>
        <v>0.75</v>
      </c>
      <c r="G23" s="362"/>
      <c r="H23" s="363"/>
      <c r="I23" s="363"/>
      <c r="J23" s="363"/>
      <c r="K23" s="363"/>
    </row>
    <row r="24" spans="1:11" ht="13.5" customHeight="1" x14ac:dyDescent="0.25">
      <c r="A24" s="151"/>
      <c r="B24" s="180"/>
      <c r="C24" s="180"/>
      <c r="D24" s="181"/>
      <c r="E24" s="152" t="s">
        <v>26</v>
      </c>
      <c r="F24" s="154"/>
    </row>
    <row r="25" spans="1:11" ht="30" x14ac:dyDescent="0.25">
      <c r="A25" s="146" t="s">
        <v>182</v>
      </c>
      <c r="B25" s="178">
        <f>B26</f>
        <v>0</v>
      </c>
      <c r="C25" s="178">
        <f>C26</f>
        <v>0</v>
      </c>
      <c r="D25" s="179">
        <f>IF(AND(C25=0,B25=0),100,IF(C25=0,0,B25/C25*100))</f>
        <v>100</v>
      </c>
      <c r="E25" s="147" t="s">
        <v>45</v>
      </c>
      <c r="F25" s="149">
        <f>IF(D25=0,0,IF(AND(D25&lt;80,E25="прямая"),0.3,IF(AND(D25&gt;120,E25="обратная"),0.3,IF(AND(D25&lt;80,E25="обратная"),0.1,IF(AND(D25&gt;120,E25="прямая"),0.1,IF(AND(D25&gt;=80,D25&lt;=120),0.2,"Частный случай смотри приказ"))))))</f>
        <v>0.2</v>
      </c>
      <c r="J25" s="101" t="s">
        <v>99</v>
      </c>
    </row>
    <row r="26" spans="1:11" ht="48" customHeight="1" x14ac:dyDescent="0.25">
      <c r="A26" s="146" t="s">
        <v>183</v>
      </c>
      <c r="B26" s="178">
        <v>0</v>
      </c>
      <c r="C26" s="178">
        <v>0</v>
      </c>
      <c r="D26" s="179">
        <f>IF(AND(C26=0,B26=0),100,IF(C26=0,0,B26/C26*100))</f>
        <v>100</v>
      </c>
      <c r="E26" s="147"/>
      <c r="F26" s="149"/>
    </row>
    <row r="27" spans="1:11" ht="13.5" customHeight="1" x14ac:dyDescent="0.25">
      <c r="A27" s="151"/>
      <c r="B27" s="180"/>
      <c r="C27" s="180"/>
      <c r="D27" s="181"/>
      <c r="E27" s="152" t="s">
        <v>26</v>
      </c>
      <c r="F27" s="154"/>
    </row>
    <row r="28" spans="1:11" x14ac:dyDescent="0.25">
      <c r="A28" s="157" t="s">
        <v>184</v>
      </c>
      <c r="B28" s="182" t="s">
        <v>39</v>
      </c>
      <c r="C28" s="182" t="s">
        <v>39</v>
      </c>
      <c r="D28" s="183" t="s">
        <v>39</v>
      </c>
      <c r="E28" s="158" t="s">
        <v>39</v>
      </c>
      <c r="F28" s="184">
        <f>AVERAGE(F10,F17,F20,F25)</f>
        <v>0.39374999999999999</v>
      </c>
    </row>
    <row r="29" spans="1:11" s="134" customFormat="1" ht="48.75" customHeight="1" x14ac:dyDescent="0.25">
      <c r="A29" s="161"/>
      <c r="B29" s="172"/>
      <c r="C29" s="172"/>
    </row>
    <row r="30" spans="1:11" s="186" customFormat="1" ht="18.75" x14ac:dyDescent="0.25">
      <c r="A30" s="231" t="str">
        <f>Содержание!C26</f>
        <v>Генеральный директор</v>
      </c>
      <c r="B30" s="229"/>
      <c r="C30" s="232"/>
      <c r="D30" s="233" t="str">
        <f>Содержание!E26</f>
        <v>Мажурин В.А.</v>
      </c>
      <c r="E30" s="233"/>
      <c r="G30" s="185"/>
      <c r="H30" s="185"/>
    </row>
    <row r="31" spans="1:11" s="188" customFormat="1" ht="15" customHeight="1" x14ac:dyDescent="0.2">
      <c r="A31" s="221" t="s">
        <v>205</v>
      </c>
      <c r="B31" s="364" t="s">
        <v>3</v>
      </c>
      <c r="C31" s="364"/>
      <c r="D31" s="222" t="s">
        <v>206</v>
      </c>
      <c r="E31" s="222"/>
      <c r="G31" s="185"/>
    </row>
  </sheetData>
  <mergeCells count="10">
    <mergeCell ref="G23:K23"/>
    <mergeCell ref="B31:C31"/>
    <mergeCell ref="A2:F2"/>
    <mergeCell ref="A4:F4"/>
    <mergeCell ref="A5:F5"/>
    <mergeCell ref="A7:A8"/>
    <mergeCell ref="B7:C7"/>
    <mergeCell ref="D7:D8"/>
    <mergeCell ref="E7:E8"/>
    <mergeCell ref="F7:F8"/>
  </mergeCells>
  <pageMargins left="0.59055118110236227" right="0.59055118110236227" top="0.39370078740157483" bottom="0.39370078740157483" header="0.31496062992125984" footer="0.31496062992125984"/>
  <pageSetup paperSize="9" scale="64" orientation="portrait" r:id="rId1"/>
  <colBreaks count="1" manualBreakCount="1">
    <brk id="6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</vt:i4>
      </vt:variant>
    </vt:vector>
  </HeadingPairs>
  <TitlesOfParts>
    <vt:vector size="29" baseType="lpstr">
      <vt:lpstr>Содержание</vt:lpstr>
      <vt:lpstr>Форма 1.1</vt:lpstr>
      <vt:lpstr>Форма 1.2</vt:lpstr>
      <vt:lpstr>Форма 1.4</vt:lpstr>
      <vt:lpstr>Форма 3.1</vt:lpstr>
      <vt:lpstr>Форма 3.2</vt:lpstr>
      <vt:lpstr>Форма 3.3</vt:lpstr>
      <vt:lpstr>Форма 2.1</vt:lpstr>
      <vt:lpstr>Форма 2.2</vt:lpstr>
      <vt:lpstr>Форма 2.3</vt:lpstr>
      <vt:lpstr>Форма 2.4</vt:lpstr>
      <vt:lpstr>Форма 4.1</vt:lpstr>
      <vt:lpstr>Форма 4.2</vt:lpstr>
      <vt:lpstr>Факт и План</vt:lpstr>
      <vt:lpstr>'Форма 2.1'!Заголовки_для_печати</vt:lpstr>
      <vt:lpstr>'Форма 2.2'!Заголовки_для_печати</vt:lpstr>
      <vt:lpstr>'Форма 2.3'!Заголовки_для_печати</vt:lpstr>
      <vt:lpstr>'Форма 2.4'!Заголовки_для_печати</vt:lpstr>
      <vt:lpstr>'Факт и План'!Область_печати</vt:lpstr>
      <vt:lpstr>'Форма 1.1'!Область_печати</vt:lpstr>
      <vt:lpstr>'Форма 1.2'!Область_печати</vt:lpstr>
      <vt:lpstr>'Форма 1.4'!Область_печати</vt:lpstr>
      <vt:lpstr>'Форма 2.1'!Область_печати</vt:lpstr>
      <vt:lpstr>'Форма 2.2'!Область_печати</vt:lpstr>
      <vt:lpstr>'Форма 2.3'!Область_печати</vt:lpstr>
      <vt:lpstr>'Форма 3.1'!Область_печати</vt:lpstr>
      <vt:lpstr>'Форма 3.2'!Область_печати</vt:lpstr>
      <vt:lpstr>'Форма 3.3'!Область_печати</vt:lpstr>
      <vt:lpstr>'Форма 4.1'!Область_печати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2016-06-23T09:50:52Z</dcterms:modified>
</cp:coreProperties>
</file>